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8649"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AQ10" i="4" s="1"/>
  <c r="T6" i="5"/>
  <c r="S6" i="5"/>
  <c r="R6" i="5"/>
  <c r="AQ8" i="4" s="1"/>
  <c r="Q6" i="5"/>
  <c r="AI8" i="4" s="1"/>
  <c r="P6" i="5"/>
  <c r="O6" i="5"/>
  <c r="N6" i="5"/>
  <c r="M6" i="5"/>
  <c r="B10" i="4" s="1"/>
  <c r="L6" i="5"/>
  <c r="Z8" i="4" s="1"/>
  <c r="K6" i="5"/>
  <c r="R8" i="4" s="1"/>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Y10" i="4"/>
  <c r="AI10" i="4"/>
  <c r="Z10" i="4"/>
  <c r="R10" i="4"/>
  <c r="J10" i="4"/>
  <c r="AY8" i="4"/>
  <c r="C10" i="5" l="1"/>
  <c r="D10" i="5"/>
  <c r="E10" i="5"/>
  <c r="B10" i="5"/>
</calcChain>
</file>

<file path=xl/sharedStrings.xml><?xml version="1.0" encoding="utf-8"?>
<sst xmlns="http://schemas.openxmlformats.org/spreadsheetml/2006/main" count="217" uniqueCount="106">
  <si>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</si>
  <si>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</si>
  <si>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</si>
  <si>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</si>
  <si>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</si>
  <si>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</si>
  <si>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</si>
  <si>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</si>
  <si>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</si>
  <si>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</si>
  <si>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</si>
  <si>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</si>
  <si>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</si>
  <si>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</si>
  <si>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</si>
  <si>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</si>
  <si>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</si>
  <si>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</si>
  <si>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</si>
  <si>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</si>
  <si>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</si>
  <si>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平成27年度全国平均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</si>
  <si>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</si>
  <si>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</si>
  <si>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</si>
  <si>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</si>
  <si>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</si>
  <si>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</si>
  <si>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</si>
  <si>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</si>
  <si>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</si>
  <si>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</si>
  <si>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</si>
  <si>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</si>
  <si>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</si>
  <si>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</si>
  <si>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</si>
  <si>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</si>
  <si>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</si>
  <si>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平成23年度から平成25年度における各指標の類似団体平均値は、当時の事業数を基に算出していますが、管路経年化率及び管路更新率については、平成26年度の事業数を基に類似団体平均値を算出しています。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</si>
  <si>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</si>
  <si>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</si>
  <si>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</si>
  <si>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</si>
  <si>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</si>
  <si>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</si>
  <si>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</si>
  <si>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</si>
  <si>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</si>
  <si>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</si>
  <si>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</si>
  <si>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</si>
  <si>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</si>
  <si>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</si>
  <si>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</si>
  <si>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</si>
  <si>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</si>
  <si>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</si>
  <si>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</si>
  <si>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</si>
  <si>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</si>
  <si>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</si>
  <si>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</si>
  <si>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</si>
  <si>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</si>
  <si>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</si>
  <si>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</si>
  <si>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</si>
  <si>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</si>
  <si>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</si>
  <si>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</si>
  <si>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</si>
  <si>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</si>
  <si>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</si>
  <si>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</si>
  <si>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</si>
  <si>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</si>
  <si>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</si>
  <si>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</si>
  <si>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</si>
  <si>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</si>
  <si>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</si>
  <si>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</si>
  <si>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</si>
  <si>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</si>
  <si>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</si>
  <si>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</si>
  <si>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</si>
  <si>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</si>
  <si>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</si>
  <si>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</si>
  <si>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</si>
  <si>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和歌山県　田辺市</t>
  </si>
  <si>
    <t>法適用</t>
  </si>
  <si>
    <t>水道事業</t>
  </si>
  <si>
    <t>末端給水事業</t>
  </si>
  <si>
    <t>A4</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</si>
  <si>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</si>
  <si>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</si>
  <si>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</si>
  <si>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</si>
  <si>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</si>
  <si>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</si>
  <si>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経常収支比率は、100％を超える状況が続いているとともに平均値より高い数値となり、給水収益が減少しているものの、維持管理費や支払利息等の費用を十分賄える状態が続いています。
　また、累積欠損金は発生していません。
　流動比率は、100％を大きく上回っており、平均値と比べても大変高く、支払能力が高い状態を維持しています。
　企業債残高対給水収益比率は、企業債の補償金免除繰上償還の実施により、平均値に比べて大変低く、企業債残高の規模が小さい状態となっています。
　料金回収率は、年々数値が向上し、平均値より高く100％を超える状況が続いており、給水に係る費用が、十分給水収益で賄えている状況です。
　給水原価は、平均値より低い数値を維持しており、支払利息等の費用の削減等により、有収水量1㎥に対する費用は低くなっています。
　施設利用率は、平均値より高い状況が続き、施設の利用状況は高くなっています。
　有収率は、年々数値が改善してきておりますが、平均値より低い状況であることから、効率性を高めるため、原因と考えられる漏水箇所の発見修理や老朽管の更新に取り組む必要があります。
　上記のことから、経営の健全性については、健全な経営状況が維持されていますが、効率性については、有収率の改善が必要であります。</t>
    <rPh sb="29" eb="31">
      <t>ヘイキン</t>
    </rPh>
    <rPh sb="31" eb="32">
      <t>チ</t>
    </rPh>
    <rPh sb="34" eb="35">
      <t>タカ</t>
    </rPh>
    <rPh sb="36" eb="38">
      <t>スウチ</t>
    </rPh>
    <rPh sb="42" eb="44">
      <t>キュウスイ</t>
    </rPh>
    <rPh sb="130" eb="132">
      <t>ヘイキン</t>
    </rPh>
    <rPh sb="132" eb="133">
      <t>チ</t>
    </rPh>
    <rPh sb="134" eb="135">
      <t>クラ</t>
    </rPh>
    <rPh sb="138" eb="140">
      <t>タイヘン</t>
    </rPh>
    <rPh sb="140" eb="141">
      <t>タカ</t>
    </rPh>
    <rPh sb="240" eb="242">
      <t>ネンネン</t>
    </rPh>
    <rPh sb="242" eb="244">
      <t>スウチ</t>
    </rPh>
    <rPh sb="245" eb="247">
      <t>コウジョウ</t>
    </rPh>
    <rPh sb="408" eb="410">
      <t>ネンネン</t>
    </rPh>
    <rPh sb="410" eb="412">
      <t>スウチ</t>
    </rPh>
    <rPh sb="413" eb="415">
      <t>カイゼン</t>
    </rPh>
    <phoneticPr fontId="4"/>
  </si>
  <si>
    <t xml:space="preserve">　有形固定資産減価償却率は、平均値とほぼ同じ状況で推移していますが、年々数値が上昇してきており、資産の老朽化が進んできている状況となっています。
　管路経年化率は、平均値より高い数値となってきており、年々上昇しているため、管路の老朽化度合が高くなってきています。
　管路更新率は、年度によりばらつきがあり、平均値とほぼ同じ年度があるものの、平均値と比べて低い年度があり、全体として管路の更新ペースは低い状況となっています。
　上記のことから、老朽化の状況については、施設の老朽化が進んできています。特に管路の老朽化度合が高くなってきており、管路の更新等の必要性が高くなっています。
</t>
    <rPh sb="140" eb="142">
      <t>ネンド</t>
    </rPh>
    <rPh sb="153" eb="155">
      <t>ヘイキン</t>
    </rPh>
    <rPh sb="155" eb="156">
      <t>チ</t>
    </rPh>
    <rPh sb="159" eb="160">
      <t>オナ</t>
    </rPh>
    <rPh sb="161" eb="163">
      <t>ネンド</t>
    </rPh>
    <rPh sb="179" eb="181">
      <t>ネンド</t>
    </rPh>
    <rPh sb="185" eb="187">
      <t>ゼンタイ</t>
    </rPh>
    <rPh sb="201" eb="203">
      <t>ジョウキョウ</t>
    </rPh>
    <phoneticPr fontId="4"/>
  </si>
  <si>
    <t>　給水人口の減少や節水型機器等の普及等から水道料金収入の減少が続いており、厳しい経営環境ではありますが、有収率や施設の老朽化の改善が課題であることから、管路の更新等が経営に与える影響等を踏まえて計画的かつ効率的な資本投入による管路の更新に取り組むとともに、経営の健全性を維持しながら、安全で安定した水の供給に努めてまいります。</t>
    <rPh sb="9" eb="11">
      <t>セッスイ</t>
    </rPh>
    <rPh sb="11" eb="12">
      <t>カタ</t>
    </rPh>
    <rPh sb="12" eb="14">
      <t>キキ</t>
    </rPh>
    <rPh sb="16" eb="18">
      <t>フキュウ</t>
    </rPh>
    <rPh sb="18" eb="19">
      <t>トウ</t>
    </rPh>
    <rPh sb="52" eb="54">
      <t>ユウシュウ</t>
    </rPh>
    <rPh sb="54" eb="55">
      <t>リツ</t>
    </rPh>
    <rPh sb="56" eb="58">
      <t>シセツ</t>
    </rPh>
    <rPh sb="59" eb="62">
      <t>ロウキュウカ</t>
    </rPh>
    <rPh sb="63" eb="65">
      <t>カイゼン</t>
    </rPh>
    <rPh sb="66" eb="68">
      <t>カダイ</t>
    </rPh>
    <rPh sb="81" eb="82">
      <t>トウ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</si>
</sst>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データ!$EC$6:$EG$6</c:f>
              <c:numCache>
                <c:formatCode>#,##0.00;"△"#,##0.00;"-"</c:formatCode>
                <c:ptCount val="5"/>
                <c:pt idx="0">
                  <c:v>0.53</c:v>
                </c:pt>
                <c:pt idx="1">
                  <c:v>0.91</c:v>
                </c:pt>
                <c:pt idx="2">
                  <c:v>0.82</c:v>
                </c:pt>
                <c:pt idx="3">
                  <c:v>0.31</c:v>
                </c:pt>
                <c:pt idx="4">
                  <c:v>0.71</c:v>
                </c:pt>
              </c:numCache>
            </c:numRef>
          </c:val>
        </c:ser>
        <c:dLbls>
          <c:showLegendKey val="0"/>
          <c:showVal val="0"/>
          <c:showCatName val="0"/>
          <c:showSerName val="0"/>
          <c:showPercent val="0"/>
          <c:showBubbleSize val="0"/>
        </c:dLbls>
        <c:gapWidth val="150"/>
        <c:axId val="158480256"/>
        <c:axId val="15849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0.84</c:v>
                </c:pt>
                <c:pt idx="1">
                  <c:v>0.78</c:v>
                </c:pt>
                <c:pt idx="2">
                  <c:v>0.83</c:v>
                </c:pt>
                <c:pt idx="3">
                  <c:v>0.72</c:v>
                </c:pt>
                <c:pt idx="4">
                  <c:v>0.71</c:v>
                </c:pt>
              </c:numCache>
            </c:numRef>
          </c:val>
          <c:smooth val="0"/>
        </c:ser>
        <c:dLbls>
          <c:showLegendKey val="0"/>
          <c:showVal val="0"/>
          <c:showCatName val="0"/>
          <c:showSerName val="0"/>
          <c:showPercent val="0"/>
          <c:showBubbleSize val="0"/>
        </c:dLbls>
        <c:marker val="1"/>
        <c:smooth val="0"/>
        <c:axId val="158480256"/>
        <c:axId val="158498816"/>
      </c:lineChart>
      <c:dateAx>
        <c:axId val="158480256"/>
        <c:scaling>
          <c:orientation val="minMax"/>
        </c:scaling>
        <c:delete val="1"/>
        <c:axPos val="b"/>
        <c:numFmt formatCode="ge" sourceLinked="1"/>
        <c:majorTickMark val="none"/>
        <c:minorTickMark val="none"/>
        <c:tickLblPos val="none"/>
        <c:crossAx val="158498816"/>
        <c:crosses val="autoZero"/>
        <c:auto val="1"/>
        <c:lblOffset val="100"/>
        <c:baseTimeUnit val="years"/>
      </c:dateAx>
      <c:valAx>
        <c:axId val="15849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80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データ!$CK$6:$CO$6</c:f>
              <c:numCache>
                <c:formatCode>#,##0.00;"△"#,##0.00;"-"</c:formatCode>
                <c:ptCount val="5"/>
                <c:pt idx="0">
                  <c:v>74.63</c:v>
                </c:pt>
                <c:pt idx="1">
                  <c:v>74.8</c:v>
                </c:pt>
                <c:pt idx="2">
                  <c:v>74.84</c:v>
                </c:pt>
                <c:pt idx="3">
                  <c:v>71.650000000000006</c:v>
                </c:pt>
                <c:pt idx="4">
                  <c:v>70.88</c:v>
                </c:pt>
              </c:numCache>
            </c:numRef>
          </c:val>
        </c:ser>
        <c:dLbls>
          <c:showLegendKey val="0"/>
          <c:showVal val="0"/>
          <c:showCatName val="0"/>
          <c:showSerName val="0"/>
          <c:showPercent val="0"/>
          <c:showBubbleSize val="0"/>
        </c:dLbls>
        <c:gapWidth val="150"/>
        <c:axId val="158755072"/>
        <c:axId val="158785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60.04</c:v>
                </c:pt>
                <c:pt idx="1">
                  <c:v>59.88</c:v>
                </c:pt>
                <c:pt idx="2">
                  <c:v>59.68</c:v>
                </c:pt>
                <c:pt idx="3">
                  <c:v>59.17</c:v>
                </c:pt>
                <c:pt idx="4">
                  <c:v>59.34</c:v>
                </c:pt>
              </c:numCache>
            </c:numRef>
          </c:val>
          <c:smooth val="0"/>
        </c:ser>
        <c:dLbls>
          <c:showLegendKey val="0"/>
          <c:showVal val="0"/>
          <c:showCatName val="0"/>
          <c:showSerName val="0"/>
          <c:showPercent val="0"/>
          <c:showBubbleSize val="0"/>
        </c:dLbls>
        <c:marker val="1"/>
        <c:smooth val="0"/>
        <c:axId val="158755072"/>
        <c:axId val="158785920"/>
      </c:lineChart>
      <c:dateAx>
        <c:axId val="158755072"/>
        <c:scaling>
          <c:orientation val="minMax"/>
        </c:scaling>
        <c:delete val="1"/>
        <c:axPos val="b"/>
        <c:numFmt formatCode="ge" sourceLinked="1"/>
        <c:majorTickMark val="none"/>
        <c:minorTickMark val="none"/>
        <c:tickLblPos val="none"/>
        <c:crossAx val="158785920"/>
        <c:crosses val="autoZero"/>
        <c:auto val="1"/>
        <c:lblOffset val="100"/>
        <c:baseTimeUnit val="years"/>
      </c:dateAx>
      <c:valAx>
        <c:axId val="158785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55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データ!$CV$6:$CZ$6</c:f>
              <c:numCache>
                <c:formatCode>#,##0.00;"△"#,##0.00;"-"</c:formatCode>
                <c:ptCount val="5"/>
                <c:pt idx="0">
                  <c:v>85.01</c:v>
                </c:pt>
                <c:pt idx="1">
                  <c:v>84.21</c:v>
                </c:pt>
                <c:pt idx="2">
                  <c:v>84.48</c:v>
                </c:pt>
                <c:pt idx="3">
                  <c:v>85.39</c:v>
                </c:pt>
                <c:pt idx="4">
                  <c:v>85.77</c:v>
                </c:pt>
              </c:numCache>
            </c:numRef>
          </c:val>
        </c:ser>
        <c:dLbls>
          <c:showLegendKey val="0"/>
          <c:showVal val="0"/>
          <c:showCatName val="0"/>
          <c:showSerName val="0"/>
          <c:showPercent val="0"/>
          <c:showBubbleSize val="0"/>
        </c:dLbls>
        <c:gapWidth val="150"/>
        <c:axId val="159143808"/>
        <c:axId val="1591541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87.33</c:v>
                </c:pt>
                <c:pt idx="1">
                  <c:v>87.65</c:v>
                </c:pt>
                <c:pt idx="2">
                  <c:v>87.63</c:v>
                </c:pt>
                <c:pt idx="3">
                  <c:v>87.6</c:v>
                </c:pt>
                <c:pt idx="4">
                  <c:v>87.74</c:v>
                </c:pt>
              </c:numCache>
            </c:numRef>
          </c:val>
          <c:smooth val="0"/>
        </c:ser>
        <c:dLbls>
          <c:showLegendKey val="0"/>
          <c:showVal val="0"/>
          <c:showCatName val="0"/>
          <c:showSerName val="0"/>
          <c:showPercent val="0"/>
          <c:showBubbleSize val="0"/>
        </c:dLbls>
        <c:marker val="1"/>
        <c:smooth val="0"/>
        <c:axId val="159143808"/>
        <c:axId val="159154176"/>
      </c:lineChart>
      <c:dateAx>
        <c:axId val="159143808"/>
        <c:scaling>
          <c:orientation val="minMax"/>
        </c:scaling>
        <c:delete val="1"/>
        <c:axPos val="b"/>
        <c:numFmt formatCode="ge" sourceLinked="1"/>
        <c:majorTickMark val="none"/>
        <c:minorTickMark val="none"/>
        <c:tickLblPos val="none"/>
        <c:crossAx val="159154176"/>
        <c:crosses val="autoZero"/>
        <c:auto val="1"/>
        <c:lblOffset val="100"/>
        <c:baseTimeUnit val="years"/>
      </c:dateAx>
      <c:valAx>
        <c:axId val="1591541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91438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データ!$W$6:$AA$6</c:f>
              <c:numCache>
                <c:formatCode>#,##0.00;"△"#,##0.00;"-"</c:formatCode>
                <c:ptCount val="5"/>
                <c:pt idx="0">
                  <c:v>107.27</c:v>
                </c:pt>
                <c:pt idx="1">
                  <c:v>107.18</c:v>
                </c:pt>
                <c:pt idx="2">
                  <c:v>107.39</c:v>
                </c:pt>
                <c:pt idx="3">
                  <c:v>112.87</c:v>
                </c:pt>
                <c:pt idx="4">
                  <c:v>119.08</c:v>
                </c:pt>
              </c:numCache>
            </c:numRef>
          </c:val>
        </c:ser>
        <c:dLbls>
          <c:showLegendKey val="0"/>
          <c:showVal val="0"/>
          <c:showCatName val="0"/>
          <c:showSerName val="0"/>
          <c:showPercent val="0"/>
          <c:showBubbleSize val="0"/>
        </c:dLbls>
        <c:gapWidth val="150"/>
        <c:axId val="158336512"/>
        <c:axId val="158338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107.68</c:v>
                </c:pt>
                <c:pt idx="1">
                  <c:v>108.24</c:v>
                </c:pt>
                <c:pt idx="2">
                  <c:v>107.8</c:v>
                </c:pt>
                <c:pt idx="3">
                  <c:v>111.96</c:v>
                </c:pt>
                <c:pt idx="4">
                  <c:v>112.69</c:v>
                </c:pt>
              </c:numCache>
            </c:numRef>
          </c:val>
          <c:smooth val="0"/>
        </c:ser>
        <c:dLbls>
          <c:showLegendKey val="0"/>
          <c:showVal val="0"/>
          <c:showCatName val="0"/>
          <c:showSerName val="0"/>
          <c:showPercent val="0"/>
          <c:showBubbleSize val="0"/>
        </c:dLbls>
        <c:marker val="1"/>
        <c:smooth val="0"/>
        <c:axId val="158336512"/>
        <c:axId val="158338432"/>
      </c:lineChart>
      <c:dateAx>
        <c:axId val="158336512"/>
        <c:scaling>
          <c:orientation val="minMax"/>
        </c:scaling>
        <c:delete val="1"/>
        <c:axPos val="b"/>
        <c:numFmt formatCode="ge" sourceLinked="1"/>
        <c:majorTickMark val="none"/>
        <c:minorTickMark val="none"/>
        <c:tickLblPos val="none"/>
        <c:crossAx val="158338432"/>
        <c:crosses val="autoZero"/>
        <c:auto val="1"/>
        <c:lblOffset val="100"/>
        <c:baseTimeUnit val="years"/>
      </c:dateAx>
      <c:valAx>
        <c:axId val="15833843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3365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データ!$DG$6:$DK$6</c:f>
              <c:numCache>
                <c:formatCode>#,##0.00;"△"#,##0.00;"-"</c:formatCode>
                <c:ptCount val="5"/>
                <c:pt idx="0">
                  <c:v>39.520000000000003</c:v>
                </c:pt>
                <c:pt idx="1">
                  <c:v>40.6</c:v>
                </c:pt>
                <c:pt idx="2">
                  <c:v>41.98</c:v>
                </c:pt>
                <c:pt idx="3">
                  <c:v>43.75</c:v>
                </c:pt>
                <c:pt idx="4">
                  <c:v>45.54</c:v>
                </c:pt>
              </c:numCache>
            </c:numRef>
          </c:val>
        </c:ser>
        <c:dLbls>
          <c:showLegendKey val="0"/>
          <c:showVal val="0"/>
          <c:showCatName val="0"/>
          <c:showSerName val="0"/>
          <c:showPercent val="0"/>
          <c:showBubbleSize val="0"/>
        </c:dLbls>
        <c:gapWidth val="150"/>
        <c:axId val="158377088"/>
        <c:axId val="158379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37.71</c:v>
                </c:pt>
                <c:pt idx="1">
                  <c:v>38.69</c:v>
                </c:pt>
                <c:pt idx="2">
                  <c:v>39.65</c:v>
                </c:pt>
                <c:pt idx="3">
                  <c:v>45.25</c:v>
                </c:pt>
                <c:pt idx="4">
                  <c:v>46.27</c:v>
                </c:pt>
              </c:numCache>
            </c:numRef>
          </c:val>
          <c:smooth val="0"/>
        </c:ser>
        <c:dLbls>
          <c:showLegendKey val="0"/>
          <c:showVal val="0"/>
          <c:showCatName val="0"/>
          <c:showSerName val="0"/>
          <c:showPercent val="0"/>
          <c:showBubbleSize val="0"/>
        </c:dLbls>
        <c:marker val="1"/>
        <c:smooth val="0"/>
        <c:axId val="158377088"/>
        <c:axId val="158379008"/>
      </c:lineChart>
      <c:dateAx>
        <c:axId val="158377088"/>
        <c:scaling>
          <c:orientation val="minMax"/>
        </c:scaling>
        <c:delete val="1"/>
        <c:axPos val="b"/>
        <c:numFmt formatCode="ge" sourceLinked="1"/>
        <c:majorTickMark val="none"/>
        <c:minorTickMark val="none"/>
        <c:tickLblPos val="none"/>
        <c:crossAx val="158379008"/>
        <c:crosses val="autoZero"/>
        <c:auto val="1"/>
        <c:lblOffset val="100"/>
        <c:baseTimeUnit val="years"/>
      </c:dateAx>
      <c:valAx>
        <c:axId val="15837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37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データ!$DR$6:$DV$6</c:f>
              <c:numCache>
                <c:formatCode>#,##0.00;"△"#,##0.00;"-"</c:formatCode>
                <c:ptCount val="5"/>
                <c:pt idx="0">
                  <c:v>6.07</c:v>
                </c:pt>
                <c:pt idx="1">
                  <c:v>9.59</c:v>
                </c:pt>
                <c:pt idx="2">
                  <c:v>11.18</c:v>
                </c:pt>
                <c:pt idx="3">
                  <c:v>13.38</c:v>
                </c:pt>
                <c:pt idx="4">
                  <c:v>15.36</c:v>
                </c:pt>
              </c:numCache>
            </c:numRef>
          </c:val>
        </c:ser>
        <c:dLbls>
          <c:showLegendKey val="0"/>
          <c:showVal val="0"/>
          <c:showCatName val="0"/>
          <c:showSerName val="0"/>
          <c:showPercent val="0"/>
          <c:showBubbleSize val="0"/>
        </c:dLbls>
        <c:gapWidth val="150"/>
        <c:axId val="158415104"/>
        <c:axId val="158417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7.67</c:v>
                </c:pt>
                <c:pt idx="1">
                  <c:v>8.4</c:v>
                </c:pt>
                <c:pt idx="2">
                  <c:v>9.7100000000000009</c:v>
                </c:pt>
                <c:pt idx="3">
                  <c:v>10.71</c:v>
                </c:pt>
                <c:pt idx="4">
                  <c:v>10.93</c:v>
                </c:pt>
              </c:numCache>
            </c:numRef>
          </c:val>
          <c:smooth val="0"/>
        </c:ser>
        <c:dLbls>
          <c:showLegendKey val="0"/>
          <c:showVal val="0"/>
          <c:showCatName val="0"/>
          <c:showSerName val="0"/>
          <c:showPercent val="0"/>
          <c:showBubbleSize val="0"/>
        </c:dLbls>
        <c:marker val="1"/>
        <c:smooth val="0"/>
        <c:axId val="158415104"/>
        <c:axId val="158417280"/>
      </c:lineChart>
      <c:dateAx>
        <c:axId val="158415104"/>
        <c:scaling>
          <c:orientation val="minMax"/>
        </c:scaling>
        <c:delete val="1"/>
        <c:axPos val="b"/>
        <c:numFmt formatCode="ge" sourceLinked="1"/>
        <c:majorTickMark val="none"/>
        <c:minorTickMark val="none"/>
        <c:tickLblPos val="none"/>
        <c:crossAx val="158417280"/>
        <c:crosses val="autoZero"/>
        <c:auto val="1"/>
        <c:lblOffset val="100"/>
        <c:baseTimeUnit val="years"/>
      </c:dateAx>
      <c:valAx>
        <c:axId val="158417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41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データ!$AH$6:$AL$6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158456448"/>
        <c:axId val="1585323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4.67</c:v>
                </c:pt>
                <c:pt idx="1">
                  <c:v>4.46</c:v>
                </c:pt>
                <c:pt idx="2">
                  <c:v>4.3899999999999997</c:v>
                </c:pt>
                <c:pt idx="3">
                  <c:v>0.41</c:v>
                </c:pt>
                <c:pt idx="4">
                  <c:v>0.54</c:v>
                </c:pt>
              </c:numCache>
            </c:numRef>
          </c:val>
          <c:smooth val="0"/>
        </c:ser>
        <c:dLbls>
          <c:showLegendKey val="0"/>
          <c:showVal val="0"/>
          <c:showCatName val="0"/>
          <c:showSerName val="0"/>
          <c:showPercent val="0"/>
          <c:showBubbleSize val="0"/>
        </c:dLbls>
        <c:marker val="1"/>
        <c:smooth val="0"/>
        <c:axId val="158456448"/>
        <c:axId val="158532352"/>
      </c:lineChart>
      <c:dateAx>
        <c:axId val="158456448"/>
        <c:scaling>
          <c:orientation val="minMax"/>
        </c:scaling>
        <c:delete val="1"/>
        <c:axPos val="b"/>
        <c:numFmt formatCode="ge" sourceLinked="1"/>
        <c:majorTickMark val="none"/>
        <c:minorTickMark val="none"/>
        <c:tickLblPos val="none"/>
        <c:crossAx val="158532352"/>
        <c:crosses val="autoZero"/>
        <c:auto val="1"/>
        <c:lblOffset val="100"/>
        <c:baseTimeUnit val="years"/>
      </c:dateAx>
      <c:valAx>
        <c:axId val="1585323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4564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データ!$AS$6:$AW$6</c:f>
              <c:numCache>
                <c:formatCode>#,##0.00;"△"#,##0.00;"-"</c:formatCode>
                <c:ptCount val="5"/>
                <c:pt idx="0">
                  <c:v>1182.43</c:v>
                </c:pt>
                <c:pt idx="1">
                  <c:v>874.74</c:v>
                </c:pt>
                <c:pt idx="2">
                  <c:v>838.54</c:v>
                </c:pt>
                <c:pt idx="3">
                  <c:v>853.5</c:v>
                </c:pt>
                <c:pt idx="4">
                  <c:v>853.69</c:v>
                </c:pt>
              </c:numCache>
            </c:numRef>
          </c:val>
        </c:ser>
        <c:dLbls>
          <c:showLegendKey val="0"/>
          <c:showVal val="0"/>
          <c:showCatName val="0"/>
          <c:showSerName val="0"/>
          <c:showPercent val="0"/>
          <c:showBubbleSize val="0"/>
        </c:dLbls>
        <c:gapWidth val="150"/>
        <c:axId val="158564736"/>
        <c:axId val="15856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695.41</c:v>
                </c:pt>
                <c:pt idx="1">
                  <c:v>701</c:v>
                </c:pt>
                <c:pt idx="2">
                  <c:v>739.59</c:v>
                </c:pt>
                <c:pt idx="3">
                  <c:v>335.95</c:v>
                </c:pt>
                <c:pt idx="4">
                  <c:v>346.59</c:v>
                </c:pt>
              </c:numCache>
            </c:numRef>
          </c:val>
          <c:smooth val="0"/>
        </c:ser>
        <c:dLbls>
          <c:showLegendKey val="0"/>
          <c:showVal val="0"/>
          <c:showCatName val="0"/>
          <c:showSerName val="0"/>
          <c:showPercent val="0"/>
          <c:showBubbleSize val="0"/>
        </c:dLbls>
        <c:marker val="1"/>
        <c:smooth val="0"/>
        <c:axId val="158564736"/>
        <c:axId val="158566656"/>
      </c:lineChart>
      <c:dateAx>
        <c:axId val="158564736"/>
        <c:scaling>
          <c:orientation val="minMax"/>
        </c:scaling>
        <c:delete val="1"/>
        <c:axPos val="b"/>
        <c:numFmt formatCode="ge" sourceLinked="1"/>
        <c:majorTickMark val="none"/>
        <c:minorTickMark val="none"/>
        <c:tickLblPos val="none"/>
        <c:crossAx val="158566656"/>
        <c:crosses val="autoZero"/>
        <c:auto val="1"/>
        <c:lblOffset val="100"/>
        <c:baseTimeUnit val="years"/>
      </c:dateAx>
      <c:valAx>
        <c:axId val="158566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56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データ!$BD$6:$BH$6</c:f>
              <c:numCache>
                <c:formatCode>#,##0.00;"△"#,##0.00;"-"</c:formatCode>
                <c:ptCount val="5"/>
                <c:pt idx="0">
                  <c:v>104.99</c:v>
                </c:pt>
                <c:pt idx="1">
                  <c:v>29.53</c:v>
                </c:pt>
                <c:pt idx="2">
                  <c:v>25.77</c:v>
                </c:pt>
                <c:pt idx="3">
                  <c:v>22.63</c:v>
                </c:pt>
                <c:pt idx="4">
                  <c:v>18.52</c:v>
                </c:pt>
              </c:numCache>
            </c:numRef>
          </c:val>
        </c:ser>
        <c:dLbls>
          <c:showLegendKey val="0"/>
          <c:showVal val="0"/>
          <c:showCatName val="0"/>
          <c:showSerName val="0"/>
          <c:showPercent val="0"/>
          <c:showBubbleSize val="0"/>
        </c:dLbls>
        <c:gapWidth val="150"/>
        <c:axId val="158601216"/>
        <c:axId val="1586031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343.45</c:v>
                </c:pt>
                <c:pt idx="1">
                  <c:v>330.99</c:v>
                </c:pt>
                <c:pt idx="2">
                  <c:v>324.08999999999997</c:v>
                </c:pt>
                <c:pt idx="3">
                  <c:v>319.82</c:v>
                </c:pt>
                <c:pt idx="4">
                  <c:v>312.02999999999997</c:v>
                </c:pt>
              </c:numCache>
            </c:numRef>
          </c:val>
          <c:smooth val="0"/>
        </c:ser>
        <c:dLbls>
          <c:showLegendKey val="0"/>
          <c:showVal val="0"/>
          <c:showCatName val="0"/>
          <c:showSerName val="0"/>
          <c:showPercent val="0"/>
          <c:showBubbleSize val="0"/>
        </c:dLbls>
        <c:marker val="1"/>
        <c:smooth val="0"/>
        <c:axId val="158601216"/>
        <c:axId val="158603136"/>
      </c:lineChart>
      <c:dateAx>
        <c:axId val="158601216"/>
        <c:scaling>
          <c:orientation val="minMax"/>
        </c:scaling>
        <c:delete val="1"/>
        <c:axPos val="b"/>
        <c:numFmt formatCode="ge" sourceLinked="1"/>
        <c:majorTickMark val="none"/>
        <c:minorTickMark val="none"/>
        <c:tickLblPos val="none"/>
        <c:crossAx val="158603136"/>
        <c:crosses val="autoZero"/>
        <c:auto val="1"/>
        <c:lblOffset val="100"/>
        <c:baseTimeUnit val="years"/>
      </c:dateAx>
      <c:valAx>
        <c:axId val="15860313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586012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データ!$BO$6:$BS$6</c:f>
              <c:numCache>
                <c:formatCode>#,##0.00;"△"#,##0.00;"-"</c:formatCode>
                <c:ptCount val="5"/>
                <c:pt idx="0">
                  <c:v>102.59</c:v>
                </c:pt>
                <c:pt idx="1">
                  <c:v>102.6</c:v>
                </c:pt>
                <c:pt idx="2">
                  <c:v>103.27</c:v>
                </c:pt>
                <c:pt idx="3">
                  <c:v>110.98</c:v>
                </c:pt>
                <c:pt idx="4">
                  <c:v>118</c:v>
                </c:pt>
              </c:numCache>
            </c:numRef>
          </c:val>
        </c:ser>
        <c:dLbls>
          <c:showLegendKey val="0"/>
          <c:showVal val="0"/>
          <c:showCatName val="0"/>
          <c:showSerName val="0"/>
          <c:showPercent val="0"/>
          <c:showBubbleSize val="0"/>
        </c:dLbls>
        <c:gapWidth val="150"/>
        <c:axId val="158641536"/>
        <c:axId val="1586478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99.61</c:v>
                </c:pt>
                <c:pt idx="1">
                  <c:v>100.27</c:v>
                </c:pt>
                <c:pt idx="2">
                  <c:v>99.46</c:v>
                </c:pt>
                <c:pt idx="3">
                  <c:v>105.21</c:v>
                </c:pt>
                <c:pt idx="4">
                  <c:v>105.71</c:v>
                </c:pt>
              </c:numCache>
            </c:numRef>
          </c:val>
          <c:smooth val="0"/>
        </c:ser>
        <c:dLbls>
          <c:showLegendKey val="0"/>
          <c:showVal val="0"/>
          <c:showCatName val="0"/>
          <c:showSerName val="0"/>
          <c:showPercent val="0"/>
          <c:showBubbleSize val="0"/>
        </c:dLbls>
        <c:marker val="1"/>
        <c:smooth val="0"/>
        <c:axId val="158641536"/>
        <c:axId val="158647808"/>
      </c:lineChart>
      <c:dateAx>
        <c:axId val="158641536"/>
        <c:scaling>
          <c:orientation val="minMax"/>
        </c:scaling>
        <c:delete val="1"/>
        <c:axPos val="b"/>
        <c:numFmt formatCode="ge" sourceLinked="1"/>
        <c:majorTickMark val="none"/>
        <c:minorTickMark val="none"/>
        <c:tickLblPos val="none"/>
        <c:crossAx val="158647808"/>
        <c:crosses val="autoZero"/>
        <c:auto val="1"/>
        <c:lblOffset val="100"/>
        <c:baseTimeUnit val="years"/>
      </c:dateAx>
      <c:valAx>
        <c:axId val="158647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641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40544</c:v>
                </c:pt>
                <c:pt idx="1">
                  <c:v>40909</c:v>
                </c:pt>
                <c:pt idx="2">
                  <c:v>41275</c:v>
                </c:pt>
                <c:pt idx="3">
                  <c:v>41640</c:v>
                </c:pt>
                <c:pt idx="4">
                  <c:v>42005</c:v>
                </c:pt>
              </c:numCache>
            </c:numRef>
          </c:cat>
          <c:val>
            <c:numRef>
              <c:f>データ!$BZ$6:$CD$6</c:f>
              <c:numCache>
                <c:formatCode>#,##0.00;"△"#,##0.00;"-"</c:formatCode>
                <c:ptCount val="5"/>
                <c:pt idx="0">
                  <c:v>147.32</c:v>
                </c:pt>
                <c:pt idx="1">
                  <c:v>147.66</c:v>
                </c:pt>
                <c:pt idx="2">
                  <c:v>146.61000000000001</c:v>
                </c:pt>
                <c:pt idx="3">
                  <c:v>136.62</c:v>
                </c:pt>
                <c:pt idx="4">
                  <c:v>128.76</c:v>
                </c:pt>
              </c:numCache>
            </c:numRef>
          </c:val>
        </c:ser>
        <c:dLbls>
          <c:showLegendKey val="0"/>
          <c:showVal val="0"/>
          <c:showCatName val="0"/>
          <c:showSerName val="0"/>
          <c:showPercent val="0"/>
          <c:showBubbleSize val="0"/>
        </c:dLbls>
        <c:gapWidth val="150"/>
        <c:axId val="158739072"/>
        <c:axId val="158741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169.59</c:v>
                </c:pt>
                <c:pt idx="1">
                  <c:v>169.62</c:v>
                </c:pt>
                <c:pt idx="2">
                  <c:v>171.78</c:v>
                </c:pt>
                <c:pt idx="3">
                  <c:v>162.59</c:v>
                </c:pt>
                <c:pt idx="4">
                  <c:v>162.15</c:v>
                </c:pt>
              </c:numCache>
            </c:numRef>
          </c:val>
          <c:smooth val="0"/>
        </c:ser>
        <c:dLbls>
          <c:showLegendKey val="0"/>
          <c:showVal val="0"/>
          <c:showCatName val="0"/>
          <c:showSerName val="0"/>
          <c:showPercent val="0"/>
          <c:showBubbleSize val="0"/>
        </c:dLbls>
        <c:marker val="1"/>
        <c:smooth val="0"/>
        <c:axId val="158739072"/>
        <c:axId val="158741248"/>
      </c:lineChart>
      <c:dateAx>
        <c:axId val="158739072"/>
        <c:scaling>
          <c:orientation val="minMax"/>
        </c:scaling>
        <c:delete val="1"/>
        <c:axPos val="b"/>
        <c:numFmt formatCode="ge" sourceLinked="1"/>
        <c:majorTickMark val="none"/>
        <c:minorTickMark val="none"/>
        <c:tickLblPos val="none"/>
        <c:crossAx val="158741248"/>
        <c:crosses val="autoZero"/>
        <c:auto val="1"/>
        <c:lblOffset val="100"/>
        <c:baseTimeUnit val="years"/>
      </c:dateAx>
      <c:valAx>
        <c:axId val="158741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58739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【113.56】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【0.87】</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【262.74】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【276.38】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【89.95】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【59.76】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【163.72】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【47.18】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【13.18】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zoomScaleNormal="100" workbookViewId="0">
      <selection activeCell="BL66" sqref="BL66:BZ8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和歌山県　田辺市</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A4</v>
      </c>
      <c r="AA8" s="53"/>
      <c r="AB8" s="53"/>
      <c r="AC8" s="53"/>
      <c r="AD8" s="53"/>
      <c r="AE8" s="53"/>
      <c r="AF8" s="53"/>
      <c r="AG8" s="54"/>
      <c r="AH8" s="3"/>
      <c r="AI8" s="55">
        <f>データ!Q6</f>
        <v>77486</v>
      </c>
      <c r="AJ8" s="56"/>
      <c r="AK8" s="56"/>
      <c r="AL8" s="56"/>
      <c r="AM8" s="56"/>
      <c r="AN8" s="56"/>
      <c r="AO8" s="56"/>
      <c r="AP8" s="57"/>
      <c r="AQ8" s="47">
        <f>データ!R6</f>
        <v>1026.9100000000001</v>
      </c>
      <c r="AR8" s="47"/>
      <c r="AS8" s="47"/>
      <c r="AT8" s="47"/>
      <c r="AU8" s="47"/>
      <c r="AV8" s="47"/>
      <c r="AW8" s="47"/>
      <c r="AX8" s="47"/>
      <c r="AY8" s="47">
        <f>データ!S6</f>
        <v>75.459999999999994</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95.07</v>
      </c>
      <c r="K10" s="47"/>
      <c r="L10" s="47"/>
      <c r="M10" s="47"/>
      <c r="N10" s="47"/>
      <c r="O10" s="47"/>
      <c r="P10" s="47"/>
      <c r="Q10" s="47"/>
      <c r="R10" s="47">
        <f>データ!O6</f>
        <v>82.98</v>
      </c>
      <c r="S10" s="47"/>
      <c r="T10" s="47"/>
      <c r="U10" s="47"/>
      <c r="V10" s="47"/>
      <c r="W10" s="47"/>
      <c r="X10" s="47"/>
      <c r="Y10" s="47"/>
      <c r="Z10" s="78">
        <f>データ!P6</f>
        <v>2160</v>
      </c>
      <c r="AA10" s="78"/>
      <c r="AB10" s="78"/>
      <c r="AC10" s="78"/>
      <c r="AD10" s="78"/>
      <c r="AE10" s="78"/>
      <c r="AF10" s="78"/>
      <c r="AG10" s="78"/>
      <c r="AH10" s="2"/>
      <c r="AI10" s="78">
        <f>データ!T6</f>
        <v>63907</v>
      </c>
      <c r="AJ10" s="78"/>
      <c r="AK10" s="78"/>
      <c r="AL10" s="78"/>
      <c r="AM10" s="78"/>
      <c r="AN10" s="78"/>
      <c r="AO10" s="78"/>
      <c r="AP10" s="78"/>
      <c r="AQ10" s="47">
        <f>データ!U6</f>
        <v>28.97</v>
      </c>
      <c r="AR10" s="47"/>
      <c r="AS10" s="47"/>
      <c r="AT10" s="47"/>
      <c r="AU10" s="47"/>
      <c r="AV10" s="47"/>
      <c r="AW10" s="47"/>
      <c r="AX10" s="47"/>
      <c r="AY10" s="47">
        <f>データ!V6</f>
        <v>2205.9699999999998</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103</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8649"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1"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34</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51</v>
      </c>
      <c r="B4" s="28"/>
      <c r="C4" s="28"/>
      <c r="D4" s="28"/>
      <c r="E4" s="28"/>
      <c r="F4" s="28"/>
      <c r="G4" s="28"/>
      <c r="H4" s="86"/>
      <c r="I4" s="87"/>
      <c r="J4" s="87"/>
      <c r="K4" s="87"/>
      <c r="L4" s="87"/>
      <c r="M4" s="87"/>
      <c r="N4" s="87"/>
      <c r="O4" s="87"/>
      <c r="P4" s="87"/>
      <c r="Q4" s="87"/>
      <c r="R4" s="87"/>
      <c r="S4" s="87"/>
      <c r="T4" s="87"/>
      <c r="U4" s="87"/>
      <c r="V4" s="88"/>
      <c r="W4" s="82" t="s">
        <v>52</v>
      </c>
      <c r="X4" s="82"/>
      <c r="Y4" s="82"/>
      <c r="Z4" s="82"/>
      <c r="AA4" s="82"/>
      <c r="AB4" s="82"/>
      <c r="AC4" s="82"/>
      <c r="AD4" s="82"/>
      <c r="AE4" s="82"/>
      <c r="AF4" s="82"/>
      <c r="AG4" s="82"/>
      <c r="AH4" s="82" t="s">
        <v>53</v>
      </c>
      <c r="AI4" s="82"/>
      <c r="AJ4" s="82"/>
      <c r="AK4" s="82"/>
      <c r="AL4" s="82"/>
      <c r="AM4" s="82"/>
      <c r="AN4" s="82"/>
      <c r="AO4" s="82"/>
      <c r="AP4" s="82"/>
      <c r="AQ4" s="82"/>
      <c r="AR4" s="82"/>
      <c r="AS4" s="82" t="s">
        <v>54</v>
      </c>
      <c r="AT4" s="82"/>
      <c r="AU4" s="82"/>
      <c r="AV4" s="82"/>
      <c r="AW4" s="82"/>
      <c r="AX4" s="82"/>
      <c r="AY4" s="82"/>
      <c r="AZ4" s="82"/>
      <c r="BA4" s="82"/>
      <c r="BB4" s="82"/>
      <c r="BC4" s="82"/>
      <c r="BD4" s="82" t="s">
        <v>55</v>
      </c>
      <c r="BE4" s="82"/>
      <c r="BF4" s="82"/>
      <c r="BG4" s="82"/>
      <c r="BH4" s="82"/>
      <c r="BI4" s="82"/>
      <c r="BJ4" s="82"/>
      <c r="BK4" s="82"/>
      <c r="BL4" s="82"/>
      <c r="BM4" s="82"/>
      <c r="BN4" s="82"/>
      <c r="BO4" s="82" t="s">
        <v>56</v>
      </c>
      <c r="BP4" s="82"/>
      <c r="BQ4" s="82"/>
      <c r="BR4" s="82"/>
      <c r="BS4" s="82"/>
      <c r="BT4" s="82"/>
      <c r="BU4" s="82"/>
      <c r="BV4" s="82"/>
      <c r="BW4" s="82"/>
      <c r="BX4" s="82"/>
      <c r="BY4" s="82"/>
      <c r="BZ4" s="82" t="s">
        <v>57</v>
      </c>
      <c r="CA4" s="82"/>
      <c r="CB4" s="82"/>
      <c r="CC4" s="82"/>
      <c r="CD4" s="82"/>
      <c r="CE4" s="82"/>
      <c r="CF4" s="82"/>
      <c r="CG4" s="82"/>
      <c r="CH4" s="82"/>
      <c r="CI4" s="82"/>
      <c r="CJ4" s="82"/>
      <c r="CK4" s="82" t="s">
        <v>58</v>
      </c>
      <c r="CL4" s="82"/>
      <c r="CM4" s="82"/>
      <c r="CN4" s="82"/>
      <c r="CO4" s="82"/>
      <c r="CP4" s="82"/>
      <c r="CQ4" s="82"/>
      <c r="CR4" s="82"/>
      <c r="CS4" s="82"/>
      <c r="CT4" s="82"/>
      <c r="CU4" s="82"/>
      <c r="CV4" s="82" t="s">
        <v>59</v>
      </c>
      <c r="CW4" s="82"/>
      <c r="CX4" s="82"/>
      <c r="CY4" s="82"/>
      <c r="CZ4" s="82"/>
      <c r="DA4" s="82"/>
      <c r="DB4" s="82"/>
      <c r="DC4" s="82"/>
      <c r="DD4" s="82"/>
      <c r="DE4" s="82"/>
      <c r="DF4" s="82"/>
      <c r="DG4" s="82" t="s">
        <v>60</v>
      </c>
      <c r="DH4" s="82"/>
      <c r="DI4" s="82"/>
      <c r="DJ4" s="82"/>
      <c r="DK4" s="82"/>
      <c r="DL4" s="82"/>
      <c r="DM4" s="82"/>
      <c r="DN4" s="82"/>
      <c r="DO4" s="82"/>
      <c r="DP4" s="82"/>
      <c r="DQ4" s="82"/>
      <c r="DR4" s="82" t="s">
        <v>61</v>
      </c>
      <c r="DS4" s="82"/>
      <c r="DT4" s="82"/>
      <c r="DU4" s="82"/>
      <c r="DV4" s="82"/>
      <c r="DW4" s="82"/>
      <c r="DX4" s="82"/>
      <c r="DY4" s="82"/>
      <c r="DZ4" s="82"/>
      <c r="EA4" s="82"/>
      <c r="EB4" s="82"/>
      <c r="EC4" s="82" t="s">
        <v>62</v>
      </c>
      <c r="ED4" s="82"/>
      <c r="EE4" s="82"/>
      <c r="EF4" s="82"/>
      <c r="EG4" s="82"/>
      <c r="EH4" s="82"/>
      <c r="EI4" s="82"/>
      <c r="EJ4" s="82"/>
      <c r="EK4" s="82"/>
      <c r="EL4" s="82"/>
      <c r="EM4" s="82"/>
    </row>
    <row r="5" spans="1:143">
      <c r="A5" s="26" t="s">
        <v>63</v>
      </c>
      <c r="B5" s="29"/>
      <c r="C5" s="29"/>
      <c r="D5" s="29"/>
      <c r="E5" s="29"/>
      <c r="F5" s="29"/>
      <c r="G5" s="29"/>
      <c r="H5" s="30" t="s">
        <v>64</v>
      </c>
      <c r="I5" s="30" t="s">
        <v>65</v>
      </c>
      <c r="J5" s="30" t="s">
        <v>66</v>
      </c>
      <c r="K5" s="30" t="s">
        <v>67</v>
      </c>
      <c r="L5" s="30" t="s">
        <v>68</v>
      </c>
      <c r="M5" s="30" t="s">
        <v>69</v>
      </c>
      <c r="N5" s="30" t="s">
        <v>70</v>
      </c>
      <c r="O5" s="30" t="s">
        <v>71</v>
      </c>
      <c r="P5" s="30" t="s">
        <v>72</v>
      </c>
      <c r="Q5" s="30" t="s">
        <v>73</v>
      </c>
      <c r="R5" s="30" t="s">
        <v>74</v>
      </c>
      <c r="S5" s="30" t="s">
        <v>75</v>
      </c>
      <c r="T5" s="30" t="s">
        <v>76</v>
      </c>
      <c r="U5" s="30" t="s">
        <v>77</v>
      </c>
      <c r="V5" s="30" t="s">
        <v>78</v>
      </c>
      <c r="W5" s="30" t="s">
        <v>79</v>
      </c>
      <c r="X5" s="30" t="s">
        <v>80</v>
      </c>
      <c r="Y5" s="30" t="s">
        <v>81</v>
      </c>
      <c r="Z5" s="30" t="s">
        <v>82</v>
      </c>
      <c r="AA5" s="30" t="s">
        <v>83</v>
      </c>
      <c r="AB5" s="30" t="s">
        <v>84</v>
      </c>
      <c r="AC5" s="30" t="s">
        <v>85</v>
      </c>
      <c r="AD5" s="30" t="s">
        <v>86</v>
      </c>
      <c r="AE5" s="30" t="s">
        <v>87</v>
      </c>
      <c r="AF5" s="30" t="s">
        <v>88</v>
      </c>
      <c r="AG5" s="30" t="s">
        <v>89</v>
      </c>
      <c r="AH5" s="30" t="s">
        <v>79</v>
      </c>
      <c r="AI5" s="30" t="s">
        <v>80</v>
      </c>
      <c r="AJ5" s="30" t="s">
        <v>81</v>
      </c>
      <c r="AK5" s="30" t="s">
        <v>82</v>
      </c>
      <c r="AL5" s="30" t="s">
        <v>83</v>
      </c>
      <c r="AM5" s="30" t="s">
        <v>84</v>
      </c>
      <c r="AN5" s="30" t="s">
        <v>85</v>
      </c>
      <c r="AO5" s="30" t="s">
        <v>86</v>
      </c>
      <c r="AP5" s="30" t="s">
        <v>87</v>
      </c>
      <c r="AQ5" s="30" t="s">
        <v>88</v>
      </c>
      <c r="AR5" s="30" t="s">
        <v>90</v>
      </c>
      <c r="AS5" s="30" t="s">
        <v>79</v>
      </c>
      <c r="AT5" s="30" t="s">
        <v>80</v>
      </c>
      <c r="AU5" s="30" t="s">
        <v>81</v>
      </c>
      <c r="AV5" s="30" t="s">
        <v>82</v>
      </c>
      <c r="AW5" s="30" t="s">
        <v>83</v>
      </c>
      <c r="AX5" s="30" t="s">
        <v>84</v>
      </c>
      <c r="AY5" s="30" t="s">
        <v>85</v>
      </c>
      <c r="AZ5" s="30" t="s">
        <v>86</v>
      </c>
      <c r="BA5" s="30" t="s">
        <v>87</v>
      </c>
      <c r="BB5" s="30" t="s">
        <v>88</v>
      </c>
      <c r="BC5" s="30" t="s">
        <v>90</v>
      </c>
      <c r="BD5" s="30" t="s">
        <v>79</v>
      </c>
      <c r="BE5" s="30" t="s">
        <v>80</v>
      </c>
      <c r="BF5" s="30" t="s">
        <v>81</v>
      </c>
      <c r="BG5" s="30" t="s">
        <v>82</v>
      </c>
      <c r="BH5" s="30" t="s">
        <v>83</v>
      </c>
      <c r="BI5" s="30" t="s">
        <v>84</v>
      </c>
      <c r="BJ5" s="30" t="s">
        <v>85</v>
      </c>
      <c r="BK5" s="30" t="s">
        <v>86</v>
      </c>
      <c r="BL5" s="30" t="s">
        <v>87</v>
      </c>
      <c r="BM5" s="30" t="s">
        <v>88</v>
      </c>
      <c r="BN5" s="30" t="s">
        <v>90</v>
      </c>
      <c r="BO5" s="30" t="s">
        <v>79</v>
      </c>
      <c r="BP5" s="30" t="s">
        <v>80</v>
      </c>
      <c r="BQ5" s="30" t="s">
        <v>81</v>
      </c>
      <c r="BR5" s="30" t="s">
        <v>82</v>
      </c>
      <c r="BS5" s="30" t="s">
        <v>83</v>
      </c>
      <c r="BT5" s="30" t="s">
        <v>84</v>
      </c>
      <c r="BU5" s="30" t="s">
        <v>85</v>
      </c>
      <c r="BV5" s="30" t="s">
        <v>86</v>
      </c>
      <c r="BW5" s="30" t="s">
        <v>87</v>
      </c>
      <c r="BX5" s="30" t="s">
        <v>88</v>
      </c>
      <c r="BY5" s="30" t="s">
        <v>90</v>
      </c>
      <c r="BZ5" s="30" t="s">
        <v>79</v>
      </c>
      <c r="CA5" s="30" t="s">
        <v>80</v>
      </c>
      <c r="CB5" s="30" t="s">
        <v>81</v>
      </c>
      <c r="CC5" s="30" t="s">
        <v>82</v>
      </c>
      <c r="CD5" s="30" t="s">
        <v>83</v>
      </c>
      <c r="CE5" s="30" t="s">
        <v>84</v>
      </c>
      <c r="CF5" s="30" t="s">
        <v>85</v>
      </c>
      <c r="CG5" s="30" t="s">
        <v>86</v>
      </c>
      <c r="CH5" s="30" t="s">
        <v>87</v>
      </c>
      <c r="CI5" s="30" t="s">
        <v>88</v>
      </c>
      <c r="CJ5" s="30" t="s">
        <v>90</v>
      </c>
      <c r="CK5" s="30" t="s">
        <v>79</v>
      </c>
      <c r="CL5" s="30" t="s">
        <v>80</v>
      </c>
      <c r="CM5" s="30" t="s">
        <v>81</v>
      </c>
      <c r="CN5" s="30" t="s">
        <v>82</v>
      </c>
      <c r="CO5" s="30" t="s">
        <v>83</v>
      </c>
      <c r="CP5" s="30" t="s">
        <v>84</v>
      </c>
      <c r="CQ5" s="30" t="s">
        <v>85</v>
      </c>
      <c r="CR5" s="30" t="s">
        <v>86</v>
      </c>
      <c r="CS5" s="30" t="s">
        <v>87</v>
      </c>
      <c r="CT5" s="30" t="s">
        <v>88</v>
      </c>
      <c r="CU5" s="30" t="s">
        <v>90</v>
      </c>
      <c r="CV5" s="30" t="s">
        <v>79</v>
      </c>
      <c r="CW5" s="30" t="s">
        <v>80</v>
      </c>
      <c r="CX5" s="30" t="s">
        <v>81</v>
      </c>
      <c r="CY5" s="30" t="s">
        <v>82</v>
      </c>
      <c r="CZ5" s="30" t="s">
        <v>83</v>
      </c>
      <c r="DA5" s="30" t="s">
        <v>84</v>
      </c>
      <c r="DB5" s="30" t="s">
        <v>85</v>
      </c>
      <c r="DC5" s="30" t="s">
        <v>86</v>
      </c>
      <c r="DD5" s="30" t="s">
        <v>87</v>
      </c>
      <c r="DE5" s="30" t="s">
        <v>88</v>
      </c>
      <c r="DF5" s="30" t="s">
        <v>90</v>
      </c>
      <c r="DG5" s="30" t="s">
        <v>79</v>
      </c>
      <c r="DH5" s="30" t="s">
        <v>80</v>
      </c>
      <c r="DI5" s="30" t="s">
        <v>81</v>
      </c>
      <c r="DJ5" s="30" t="s">
        <v>82</v>
      </c>
      <c r="DK5" s="30" t="s">
        <v>83</v>
      </c>
      <c r="DL5" s="30" t="s">
        <v>84</v>
      </c>
      <c r="DM5" s="30" t="s">
        <v>85</v>
      </c>
      <c r="DN5" s="30" t="s">
        <v>86</v>
      </c>
      <c r="DO5" s="30" t="s">
        <v>87</v>
      </c>
      <c r="DP5" s="30" t="s">
        <v>88</v>
      </c>
      <c r="DQ5" s="30" t="s">
        <v>90</v>
      </c>
      <c r="DR5" s="30" t="s">
        <v>79</v>
      </c>
      <c r="DS5" s="30" t="s">
        <v>80</v>
      </c>
      <c r="DT5" s="30" t="s">
        <v>81</v>
      </c>
      <c r="DU5" s="30" t="s">
        <v>82</v>
      </c>
      <c r="DV5" s="30" t="s">
        <v>83</v>
      </c>
      <c r="DW5" s="30" t="s">
        <v>84</v>
      </c>
      <c r="DX5" s="30" t="s">
        <v>85</v>
      </c>
      <c r="DY5" s="30" t="s">
        <v>86</v>
      </c>
      <c r="DZ5" s="30" t="s">
        <v>87</v>
      </c>
      <c r="EA5" s="30" t="s">
        <v>88</v>
      </c>
      <c r="EB5" s="30" t="s">
        <v>90</v>
      </c>
      <c r="EC5" s="30" t="s">
        <v>79</v>
      </c>
      <c r="ED5" s="30" t="s">
        <v>80</v>
      </c>
      <c r="EE5" s="30" t="s">
        <v>81</v>
      </c>
      <c r="EF5" s="30" t="s">
        <v>82</v>
      </c>
      <c r="EG5" s="30" t="s">
        <v>83</v>
      </c>
      <c r="EH5" s="30" t="s">
        <v>84</v>
      </c>
      <c r="EI5" s="30" t="s">
        <v>85</v>
      </c>
      <c r="EJ5" s="30" t="s">
        <v>86</v>
      </c>
      <c r="EK5" s="30" t="s">
        <v>87</v>
      </c>
      <c r="EL5" s="30" t="s">
        <v>88</v>
      </c>
      <c r="EM5" s="30" t="s">
        <v>90</v>
      </c>
    </row>
    <row r="6" spans="1:143" s="34" customFormat="1">
      <c r="A6" s="26" t="s">
        <v>91</v>
      </c>
      <c r="B6" s="31">
        <f>B7</f>
        <v>2015</v>
      </c>
      <c r="C6" s="31">
        <f t="shared" ref="C6:V6" si="3">C7</f>
        <v>302066</v>
      </c>
      <c r="D6" s="31">
        <f t="shared" si="3"/>
        <v>46</v>
      </c>
      <c r="E6" s="31">
        <f t="shared" si="3"/>
        <v>1</v>
      </c>
      <c r="F6" s="31">
        <f t="shared" si="3"/>
        <v>0</v>
      </c>
      <c r="G6" s="31">
        <f t="shared" si="3"/>
        <v>1</v>
      </c>
      <c r="H6" s="31" t="str">
        <f t="shared" si="3"/>
        <v>和歌山県　田辺市</v>
      </c>
      <c r="I6" s="31" t="str">
        <f t="shared" si="3"/>
        <v>法適用</v>
      </c>
      <c r="J6" s="31" t="str">
        <f t="shared" si="3"/>
        <v>水道事業</v>
      </c>
      <c r="K6" s="31" t="str">
        <f t="shared" si="3"/>
        <v>末端給水事業</v>
      </c>
      <c r="L6" s="31" t="str">
        <f t="shared" si="3"/>
        <v>A4</v>
      </c>
      <c r="M6" s="32" t="str">
        <f t="shared" si="3"/>
        <v>-</v>
      </c>
      <c r="N6" s="32">
        <f t="shared" si="3"/>
        <v>95.07</v>
      </c>
      <c r="O6" s="32">
        <f t="shared" si="3"/>
        <v>82.98</v>
      </c>
      <c r="P6" s="32">
        <f t="shared" si="3"/>
        <v>2160</v>
      </c>
      <c r="Q6" s="32">
        <f t="shared" si="3"/>
        <v>77486</v>
      </c>
      <c r="R6" s="32">
        <f t="shared" si="3"/>
        <v>1026.9100000000001</v>
      </c>
      <c r="S6" s="32">
        <f t="shared" si="3"/>
        <v>75.459999999999994</v>
      </c>
      <c r="T6" s="32">
        <f t="shared" si="3"/>
        <v>63907</v>
      </c>
      <c r="U6" s="32">
        <f t="shared" si="3"/>
        <v>28.97</v>
      </c>
      <c r="V6" s="32">
        <f t="shared" si="3"/>
        <v>2205.9699999999998</v>
      </c>
      <c r="W6" s="33">
        <f>IF(W7="",NA(),W7)</f>
        <v>107.27</v>
      </c>
      <c r="X6" s="33">
        <f t="shared" ref="X6:AF6" si="4">IF(X7="",NA(),X7)</f>
        <v>107.18</v>
      </c>
      <c r="Y6" s="33">
        <f t="shared" si="4"/>
        <v>107.39</v>
      </c>
      <c r="Z6" s="33">
        <f t="shared" si="4"/>
        <v>112.87</v>
      </c>
      <c r="AA6" s="33">
        <f t="shared" si="4"/>
        <v>119.08</v>
      </c>
      <c r="AB6" s="33">
        <f t="shared" si="4"/>
        <v>107.68</v>
      </c>
      <c r="AC6" s="33">
        <f t="shared" si="4"/>
        <v>108.24</v>
      </c>
      <c r="AD6" s="33">
        <f t="shared" si="4"/>
        <v>107.8</v>
      </c>
      <c r="AE6" s="33">
        <f t="shared" si="4"/>
        <v>111.96</v>
      </c>
      <c r="AF6" s="33">
        <f t="shared" si="4"/>
        <v>112.69</v>
      </c>
      <c r="AG6" s="32" t="str">
        <f>IF(AG7="","",IF(AG7="-","【-】","【"&amp;SUBSTITUTE(TEXT(AG7,"#,##0.00"),"-","△")&amp;"】"))</f>
        <v>【113.56】</v>
      </c>
      <c r="AH6" s="32">
        <f>IF(AH7="",NA(),AH7)</f>
        <v>0</v>
      </c>
      <c r="AI6" s="32">
        <f t="shared" ref="AI6:AQ6" si="5">IF(AI7="",NA(),AI7)</f>
        <v>0</v>
      </c>
      <c r="AJ6" s="32">
        <f t="shared" si="5"/>
        <v>0</v>
      </c>
      <c r="AK6" s="32">
        <f t="shared" si="5"/>
        <v>0</v>
      </c>
      <c r="AL6" s="32">
        <f t="shared" si="5"/>
        <v>0</v>
      </c>
      <c r="AM6" s="33">
        <f t="shared" si="5"/>
        <v>4.67</v>
      </c>
      <c r="AN6" s="33">
        <f t="shared" si="5"/>
        <v>4.46</v>
      </c>
      <c r="AO6" s="33">
        <f t="shared" si="5"/>
        <v>4.3899999999999997</v>
      </c>
      <c r="AP6" s="33">
        <f t="shared" si="5"/>
        <v>0.41</v>
      </c>
      <c r="AQ6" s="33">
        <f t="shared" si="5"/>
        <v>0.54</v>
      </c>
      <c r="AR6" s="32" t="str">
        <f>IF(AR7="","",IF(AR7="-","【-】","【"&amp;SUBSTITUTE(TEXT(AR7,"#,##0.00"),"-","△")&amp;"】"))</f>
        <v>【0.87】</v>
      </c>
      <c r="AS6" s="33">
        <f>IF(AS7="",NA(),AS7)</f>
        <v>1182.43</v>
      </c>
      <c r="AT6" s="33">
        <f t="shared" ref="AT6:BB6" si="6">IF(AT7="",NA(),AT7)</f>
        <v>874.74</v>
      </c>
      <c r="AU6" s="33">
        <f t="shared" si="6"/>
        <v>838.54</v>
      </c>
      <c r="AV6" s="33">
        <f t="shared" si="6"/>
        <v>853.5</v>
      </c>
      <c r="AW6" s="33">
        <f t="shared" si="6"/>
        <v>853.69</v>
      </c>
      <c r="AX6" s="33">
        <f t="shared" si="6"/>
        <v>695.41</v>
      </c>
      <c r="AY6" s="33">
        <f t="shared" si="6"/>
        <v>701</v>
      </c>
      <c r="AZ6" s="33">
        <f t="shared" si="6"/>
        <v>739.59</v>
      </c>
      <c r="BA6" s="33">
        <f t="shared" si="6"/>
        <v>335.95</v>
      </c>
      <c r="BB6" s="33">
        <f t="shared" si="6"/>
        <v>346.59</v>
      </c>
      <c r="BC6" s="32" t="str">
        <f>IF(BC7="","",IF(BC7="-","【-】","【"&amp;SUBSTITUTE(TEXT(BC7,"#,##0.00"),"-","△")&amp;"】"))</f>
        <v>【262.74】</v>
      </c>
      <c r="BD6" s="33">
        <f>IF(BD7="",NA(),BD7)</f>
        <v>104.99</v>
      </c>
      <c r="BE6" s="33">
        <f t="shared" ref="BE6:BM6" si="7">IF(BE7="",NA(),BE7)</f>
        <v>29.53</v>
      </c>
      <c r="BF6" s="33">
        <f t="shared" si="7"/>
        <v>25.77</v>
      </c>
      <c r="BG6" s="33">
        <f t="shared" si="7"/>
        <v>22.63</v>
      </c>
      <c r="BH6" s="33">
        <f t="shared" si="7"/>
        <v>18.52</v>
      </c>
      <c r="BI6" s="33">
        <f t="shared" si="7"/>
        <v>343.45</v>
      </c>
      <c r="BJ6" s="33">
        <f t="shared" si="7"/>
        <v>330.99</v>
      </c>
      <c r="BK6" s="33">
        <f t="shared" si="7"/>
        <v>324.08999999999997</v>
      </c>
      <c r="BL6" s="33">
        <f t="shared" si="7"/>
        <v>319.82</v>
      </c>
      <c r="BM6" s="33">
        <f t="shared" si="7"/>
        <v>312.02999999999997</v>
      </c>
      <c r="BN6" s="32" t="str">
        <f>IF(BN7="","",IF(BN7="-","【-】","【"&amp;SUBSTITUTE(TEXT(BN7,"#,##0.00"),"-","△")&amp;"】"))</f>
        <v>【276.38】</v>
      </c>
      <c r="BO6" s="33">
        <f>IF(BO7="",NA(),BO7)</f>
        <v>102.59</v>
      </c>
      <c r="BP6" s="33">
        <f t="shared" ref="BP6:BX6" si="8">IF(BP7="",NA(),BP7)</f>
        <v>102.6</v>
      </c>
      <c r="BQ6" s="33">
        <f t="shared" si="8"/>
        <v>103.27</v>
      </c>
      <c r="BR6" s="33">
        <f t="shared" si="8"/>
        <v>110.98</v>
      </c>
      <c r="BS6" s="33">
        <f t="shared" si="8"/>
        <v>118</v>
      </c>
      <c r="BT6" s="33">
        <f t="shared" si="8"/>
        <v>99.61</v>
      </c>
      <c r="BU6" s="33">
        <f t="shared" si="8"/>
        <v>100.27</v>
      </c>
      <c r="BV6" s="33">
        <f t="shared" si="8"/>
        <v>99.46</v>
      </c>
      <c r="BW6" s="33">
        <f t="shared" si="8"/>
        <v>105.21</v>
      </c>
      <c r="BX6" s="33">
        <f t="shared" si="8"/>
        <v>105.71</v>
      </c>
      <c r="BY6" s="32" t="str">
        <f>IF(BY7="","",IF(BY7="-","【-】","【"&amp;SUBSTITUTE(TEXT(BY7,"#,##0.00"),"-","△")&amp;"】"))</f>
        <v>【104.99】</v>
      </c>
      <c r="BZ6" s="33">
        <f>IF(BZ7="",NA(),BZ7)</f>
        <v>147.32</v>
      </c>
      <c r="CA6" s="33">
        <f t="shared" ref="CA6:CI6" si="9">IF(CA7="",NA(),CA7)</f>
        <v>147.66</v>
      </c>
      <c r="CB6" s="33">
        <f t="shared" si="9"/>
        <v>146.61000000000001</v>
      </c>
      <c r="CC6" s="33">
        <f t="shared" si="9"/>
        <v>136.62</v>
      </c>
      <c r="CD6" s="33">
        <f t="shared" si="9"/>
        <v>128.76</v>
      </c>
      <c r="CE6" s="33">
        <f t="shared" si="9"/>
        <v>169.59</v>
      </c>
      <c r="CF6" s="33">
        <f t="shared" si="9"/>
        <v>169.62</v>
      </c>
      <c r="CG6" s="33">
        <f t="shared" si="9"/>
        <v>171.78</v>
      </c>
      <c r="CH6" s="33">
        <f t="shared" si="9"/>
        <v>162.59</v>
      </c>
      <c r="CI6" s="33">
        <f t="shared" si="9"/>
        <v>162.15</v>
      </c>
      <c r="CJ6" s="32" t="str">
        <f>IF(CJ7="","",IF(CJ7="-","【-】","【"&amp;SUBSTITUTE(TEXT(CJ7,"#,##0.00"),"-","△")&amp;"】"))</f>
        <v>【163.72】</v>
      </c>
      <c r="CK6" s="33">
        <f>IF(CK7="",NA(),CK7)</f>
        <v>74.63</v>
      </c>
      <c r="CL6" s="33">
        <f t="shared" ref="CL6:CT6" si="10">IF(CL7="",NA(),CL7)</f>
        <v>74.8</v>
      </c>
      <c r="CM6" s="33">
        <f t="shared" si="10"/>
        <v>74.84</v>
      </c>
      <c r="CN6" s="33">
        <f t="shared" si="10"/>
        <v>71.650000000000006</v>
      </c>
      <c r="CO6" s="33">
        <f t="shared" si="10"/>
        <v>70.88</v>
      </c>
      <c r="CP6" s="33">
        <f t="shared" si="10"/>
        <v>60.04</v>
      </c>
      <c r="CQ6" s="33">
        <f t="shared" si="10"/>
        <v>59.88</v>
      </c>
      <c r="CR6" s="33">
        <f t="shared" si="10"/>
        <v>59.68</v>
      </c>
      <c r="CS6" s="33">
        <f t="shared" si="10"/>
        <v>59.17</v>
      </c>
      <c r="CT6" s="33">
        <f t="shared" si="10"/>
        <v>59.34</v>
      </c>
      <c r="CU6" s="32" t="str">
        <f>IF(CU7="","",IF(CU7="-","【-】","【"&amp;SUBSTITUTE(TEXT(CU7,"#,##0.00"),"-","△")&amp;"】"))</f>
        <v>【59.76】</v>
      </c>
      <c r="CV6" s="33">
        <f>IF(CV7="",NA(),CV7)</f>
        <v>85.01</v>
      </c>
      <c r="CW6" s="33">
        <f t="shared" ref="CW6:DE6" si="11">IF(CW7="",NA(),CW7)</f>
        <v>84.21</v>
      </c>
      <c r="CX6" s="33">
        <f t="shared" si="11"/>
        <v>84.48</v>
      </c>
      <c r="CY6" s="33">
        <f t="shared" si="11"/>
        <v>85.39</v>
      </c>
      <c r="CZ6" s="33">
        <f t="shared" si="11"/>
        <v>85.77</v>
      </c>
      <c r="DA6" s="33">
        <f t="shared" si="11"/>
        <v>87.33</v>
      </c>
      <c r="DB6" s="33">
        <f t="shared" si="11"/>
        <v>87.65</v>
      </c>
      <c r="DC6" s="33">
        <f t="shared" si="11"/>
        <v>87.63</v>
      </c>
      <c r="DD6" s="33">
        <f t="shared" si="11"/>
        <v>87.6</v>
      </c>
      <c r="DE6" s="33">
        <f t="shared" si="11"/>
        <v>87.74</v>
      </c>
      <c r="DF6" s="32" t="str">
        <f>IF(DF7="","",IF(DF7="-","【-】","【"&amp;SUBSTITUTE(TEXT(DF7,"#,##0.00"),"-","△")&amp;"】"))</f>
        <v>【89.95】</v>
      </c>
      <c r="DG6" s="33">
        <f>IF(DG7="",NA(),DG7)</f>
        <v>39.520000000000003</v>
      </c>
      <c r="DH6" s="33">
        <f t="shared" ref="DH6:DP6" si="12">IF(DH7="",NA(),DH7)</f>
        <v>40.6</v>
      </c>
      <c r="DI6" s="33">
        <f t="shared" si="12"/>
        <v>41.98</v>
      </c>
      <c r="DJ6" s="33">
        <f t="shared" si="12"/>
        <v>43.75</v>
      </c>
      <c r="DK6" s="33">
        <f t="shared" si="12"/>
        <v>45.54</v>
      </c>
      <c r="DL6" s="33">
        <f t="shared" si="12"/>
        <v>37.71</v>
      </c>
      <c r="DM6" s="33">
        <f t="shared" si="12"/>
        <v>38.69</v>
      </c>
      <c r="DN6" s="33">
        <f t="shared" si="12"/>
        <v>39.65</v>
      </c>
      <c r="DO6" s="33">
        <f t="shared" si="12"/>
        <v>45.25</v>
      </c>
      <c r="DP6" s="33">
        <f t="shared" si="12"/>
        <v>46.27</v>
      </c>
      <c r="DQ6" s="32" t="str">
        <f>IF(DQ7="","",IF(DQ7="-","【-】","【"&amp;SUBSTITUTE(TEXT(DQ7,"#,##0.00"),"-","△")&amp;"】"))</f>
        <v>【47.18】</v>
      </c>
      <c r="DR6" s="33">
        <f>IF(DR7="",NA(),DR7)</f>
        <v>6.07</v>
      </c>
      <c r="DS6" s="33">
        <f t="shared" ref="DS6:EA6" si="13">IF(DS7="",NA(),DS7)</f>
        <v>9.59</v>
      </c>
      <c r="DT6" s="33">
        <f t="shared" si="13"/>
        <v>11.18</v>
      </c>
      <c r="DU6" s="33">
        <f t="shared" si="13"/>
        <v>13.38</v>
      </c>
      <c r="DV6" s="33">
        <f t="shared" si="13"/>
        <v>15.36</v>
      </c>
      <c r="DW6" s="33">
        <f t="shared" si="13"/>
        <v>7.67</v>
      </c>
      <c r="DX6" s="33">
        <f t="shared" si="13"/>
        <v>8.4</v>
      </c>
      <c r="DY6" s="33">
        <f t="shared" si="13"/>
        <v>9.7100000000000009</v>
      </c>
      <c r="DZ6" s="33">
        <f t="shared" si="13"/>
        <v>10.71</v>
      </c>
      <c r="EA6" s="33">
        <f t="shared" si="13"/>
        <v>10.93</v>
      </c>
      <c r="EB6" s="32" t="str">
        <f>IF(EB7="","",IF(EB7="-","【-】","【"&amp;SUBSTITUTE(TEXT(EB7,"#,##0.00"),"-","△")&amp;"】"))</f>
        <v>【13.18】</v>
      </c>
      <c r="EC6" s="33">
        <f>IF(EC7="",NA(),EC7)</f>
        <v>0.53</v>
      </c>
      <c r="ED6" s="33">
        <f t="shared" ref="ED6:EL6" si="14">IF(ED7="",NA(),ED7)</f>
        <v>0.91</v>
      </c>
      <c r="EE6" s="33">
        <f t="shared" si="14"/>
        <v>0.82</v>
      </c>
      <c r="EF6" s="33">
        <f t="shared" si="14"/>
        <v>0.31</v>
      </c>
      <c r="EG6" s="33">
        <f t="shared" si="14"/>
        <v>0.71</v>
      </c>
      <c r="EH6" s="33">
        <f t="shared" si="14"/>
        <v>0.84</v>
      </c>
      <c r="EI6" s="33">
        <f t="shared" si="14"/>
        <v>0.78</v>
      </c>
      <c r="EJ6" s="33">
        <f t="shared" si="14"/>
        <v>0.83</v>
      </c>
      <c r="EK6" s="33">
        <f t="shared" si="14"/>
        <v>0.72</v>
      </c>
      <c r="EL6" s="33">
        <f t="shared" si="14"/>
        <v>0.71</v>
      </c>
      <c r="EM6" s="32" t="str">
        <f>IF(EM7="","",IF(EM7="-","【-】","【"&amp;SUBSTITUTE(TEXT(EM7,"#,##0.00"),"-","△")&amp;"】"))</f>
        <v>【0.85】</v>
      </c>
    </row>
    <row r="7" spans="1:143" s="34" customFormat="1">
      <c r="A7" s="26"/>
      <c r="B7" s="35">
        <v>2015</v>
      </c>
      <c r="C7" s="35">
        <v>302066</v>
      </c>
      <c r="D7" s="35">
        <v>46</v>
      </c>
      <c r="E7" s="35">
        <v>1</v>
      </c>
      <c r="F7" s="35">
        <v>0</v>
      </c>
      <c r="G7" s="35">
        <v>1</v>
      </c>
      <c r="H7" s="35" t="s">
        <v>92</v>
      </c>
      <c r="I7" s="35" t="s">
        <v>93</v>
      </c>
      <c r="J7" s="35" t="s">
        <v>94</v>
      </c>
      <c r="K7" s="35" t="s">
        <v>95</v>
      </c>
      <c r="L7" s="35" t="s">
        <v>96</v>
      </c>
      <c r="M7" s="36" t="s">
        <v>97</v>
      </c>
      <c r="N7" s="36">
        <v>95.07</v>
      </c>
      <c r="O7" s="36">
        <v>82.98</v>
      </c>
      <c r="P7" s="36">
        <v>2160</v>
      </c>
      <c r="Q7" s="36">
        <v>77486</v>
      </c>
      <c r="R7" s="36">
        <v>1026.9100000000001</v>
      </c>
      <c r="S7" s="36">
        <v>75.459999999999994</v>
      </c>
      <c r="T7" s="36">
        <v>63907</v>
      </c>
      <c r="U7" s="36">
        <v>28.97</v>
      </c>
      <c r="V7" s="36">
        <v>2205.9699999999998</v>
      </c>
      <c r="W7" s="36">
        <v>107.27</v>
      </c>
      <c r="X7" s="36">
        <v>107.18</v>
      </c>
      <c r="Y7" s="36">
        <v>107.39</v>
      </c>
      <c r="Z7" s="36">
        <v>112.87</v>
      </c>
      <c r="AA7" s="36">
        <v>119.08</v>
      </c>
      <c r="AB7" s="36">
        <v>107.68</v>
      </c>
      <c r="AC7" s="36">
        <v>108.24</v>
      </c>
      <c r="AD7" s="36">
        <v>107.8</v>
      </c>
      <c r="AE7" s="36">
        <v>111.96</v>
      </c>
      <c r="AF7" s="36">
        <v>112.69</v>
      </c>
      <c r="AG7" s="36">
        <v>113.56</v>
      </c>
      <c r="AH7" s="36">
        <v>0</v>
      </c>
      <c r="AI7" s="36">
        <v>0</v>
      </c>
      <c r="AJ7" s="36">
        <v>0</v>
      </c>
      <c r="AK7" s="36">
        <v>0</v>
      </c>
      <c r="AL7" s="36">
        <v>0</v>
      </c>
      <c r="AM7" s="36">
        <v>4.67</v>
      </c>
      <c r="AN7" s="36">
        <v>4.46</v>
      </c>
      <c r="AO7" s="36">
        <v>4.3899999999999997</v>
      </c>
      <c r="AP7" s="36">
        <v>0.41</v>
      </c>
      <c r="AQ7" s="36">
        <v>0.54</v>
      </c>
      <c r="AR7" s="36">
        <v>0.87</v>
      </c>
      <c r="AS7" s="36">
        <v>1182.43</v>
      </c>
      <c r="AT7" s="36">
        <v>874.74</v>
      </c>
      <c r="AU7" s="36">
        <v>838.54</v>
      </c>
      <c r="AV7" s="36">
        <v>853.5</v>
      </c>
      <c r="AW7" s="36">
        <v>853.69</v>
      </c>
      <c r="AX7" s="36">
        <v>695.41</v>
      </c>
      <c r="AY7" s="36">
        <v>701</v>
      </c>
      <c r="AZ7" s="36">
        <v>739.59</v>
      </c>
      <c r="BA7" s="36">
        <v>335.95</v>
      </c>
      <c r="BB7" s="36">
        <v>346.59</v>
      </c>
      <c r="BC7" s="36">
        <v>262.74</v>
      </c>
      <c r="BD7" s="36">
        <v>104.99</v>
      </c>
      <c r="BE7" s="36">
        <v>29.53</v>
      </c>
      <c r="BF7" s="36">
        <v>25.77</v>
      </c>
      <c r="BG7" s="36">
        <v>22.63</v>
      </c>
      <c r="BH7" s="36">
        <v>18.52</v>
      </c>
      <c r="BI7" s="36">
        <v>343.45</v>
      </c>
      <c r="BJ7" s="36">
        <v>330.99</v>
      </c>
      <c r="BK7" s="36">
        <v>324.08999999999997</v>
      </c>
      <c r="BL7" s="36">
        <v>319.82</v>
      </c>
      <c r="BM7" s="36">
        <v>312.02999999999997</v>
      </c>
      <c r="BN7" s="36">
        <v>276.38</v>
      </c>
      <c r="BO7" s="36">
        <v>102.59</v>
      </c>
      <c r="BP7" s="36">
        <v>102.6</v>
      </c>
      <c r="BQ7" s="36">
        <v>103.27</v>
      </c>
      <c r="BR7" s="36">
        <v>110.98</v>
      </c>
      <c r="BS7" s="36">
        <v>118</v>
      </c>
      <c r="BT7" s="36">
        <v>99.61</v>
      </c>
      <c r="BU7" s="36">
        <v>100.27</v>
      </c>
      <c r="BV7" s="36">
        <v>99.46</v>
      </c>
      <c r="BW7" s="36">
        <v>105.21</v>
      </c>
      <c r="BX7" s="36">
        <v>105.71</v>
      </c>
      <c r="BY7" s="36">
        <v>104.99</v>
      </c>
      <c r="BZ7" s="36">
        <v>147.32</v>
      </c>
      <c r="CA7" s="36">
        <v>147.66</v>
      </c>
      <c r="CB7" s="36">
        <v>146.61000000000001</v>
      </c>
      <c r="CC7" s="36">
        <v>136.62</v>
      </c>
      <c r="CD7" s="36">
        <v>128.76</v>
      </c>
      <c r="CE7" s="36">
        <v>169.59</v>
      </c>
      <c r="CF7" s="36">
        <v>169.62</v>
      </c>
      <c r="CG7" s="36">
        <v>171.78</v>
      </c>
      <c r="CH7" s="36">
        <v>162.59</v>
      </c>
      <c r="CI7" s="36">
        <v>162.15</v>
      </c>
      <c r="CJ7" s="36">
        <v>163.72</v>
      </c>
      <c r="CK7" s="36">
        <v>74.63</v>
      </c>
      <c r="CL7" s="36">
        <v>74.8</v>
      </c>
      <c r="CM7" s="36">
        <v>74.84</v>
      </c>
      <c r="CN7" s="36">
        <v>71.650000000000006</v>
      </c>
      <c r="CO7" s="36">
        <v>70.88</v>
      </c>
      <c r="CP7" s="36">
        <v>60.04</v>
      </c>
      <c r="CQ7" s="36">
        <v>59.88</v>
      </c>
      <c r="CR7" s="36">
        <v>59.68</v>
      </c>
      <c r="CS7" s="36">
        <v>59.17</v>
      </c>
      <c r="CT7" s="36">
        <v>59.34</v>
      </c>
      <c r="CU7" s="36">
        <v>59.76</v>
      </c>
      <c r="CV7" s="36">
        <v>85.01</v>
      </c>
      <c r="CW7" s="36">
        <v>84.21</v>
      </c>
      <c r="CX7" s="36">
        <v>84.48</v>
      </c>
      <c r="CY7" s="36">
        <v>85.39</v>
      </c>
      <c r="CZ7" s="36">
        <v>85.77</v>
      </c>
      <c r="DA7" s="36">
        <v>87.33</v>
      </c>
      <c r="DB7" s="36">
        <v>87.65</v>
      </c>
      <c r="DC7" s="36">
        <v>87.63</v>
      </c>
      <c r="DD7" s="36">
        <v>87.6</v>
      </c>
      <c r="DE7" s="36">
        <v>87.74</v>
      </c>
      <c r="DF7" s="36">
        <v>89.95</v>
      </c>
      <c r="DG7" s="36">
        <v>39.520000000000003</v>
      </c>
      <c r="DH7" s="36">
        <v>40.6</v>
      </c>
      <c r="DI7" s="36">
        <v>41.98</v>
      </c>
      <c r="DJ7" s="36">
        <v>43.75</v>
      </c>
      <c r="DK7" s="36">
        <v>45.54</v>
      </c>
      <c r="DL7" s="36">
        <v>37.71</v>
      </c>
      <c r="DM7" s="36">
        <v>38.69</v>
      </c>
      <c r="DN7" s="36">
        <v>39.65</v>
      </c>
      <c r="DO7" s="36">
        <v>45.25</v>
      </c>
      <c r="DP7" s="36">
        <v>46.27</v>
      </c>
      <c r="DQ7" s="36">
        <v>47.18</v>
      </c>
      <c r="DR7" s="36">
        <v>6.07</v>
      </c>
      <c r="DS7" s="36">
        <v>9.59</v>
      </c>
      <c r="DT7" s="36">
        <v>11.18</v>
      </c>
      <c r="DU7" s="36">
        <v>13.38</v>
      </c>
      <c r="DV7" s="36">
        <v>15.36</v>
      </c>
      <c r="DW7" s="36">
        <v>7.67</v>
      </c>
      <c r="DX7" s="36">
        <v>8.4</v>
      </c>
      <c r="DY7" s="36">
        <v>9.7100000000000009</v>
      </c>
      <c r="DZ7" s="36">
        <v>10.71</v>
      </c>
      <c r="EA7" s="36">
        <v>10.93</v>
      </c>
      <c r="EB7" s="36">
        <v>13.18</v>
      </c>
      <c r="EC7" s="36">
        <v>0.53</v>
      </c>
      <c r="ED7" s="36">
        <v>0.91</v>
      </c>
      <c r="EE7" s="36">
        <v>0.82</v>
      </c>
      <c r="EF7" s="36">
        <v>0.31</v>
      </c>
      <c r="EG7" s="36">
        <v>0.71</v>
      </c>
      <c r="EH7" s="36">
        <v>0.84</v>
      </c>
      <c r="EI7" s="36">
        <v>0.78</v>
      </c>
      <c r="EJ7" s="36">
        <v>0.83</v>
      </c>
      <c r="EK7" s="36">
        <v>0.72</v>
      </c>
      <c r="EL7" s="36">
        <v>0.71</v>
      </c>
      <c r="EM7" s="36">
        <v>0.85</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98</v>
      </c>
      <c r="C9" s="39" t="s">
        <v>99</v>
      </c>
      <c r="D9" s="39" t="s">
        <v>100</v>
      </c>
      <c r="E9" s="39" t="s">
        <v>101</v>
      </c>
      <c r="F9" s="39" t="s">
        <v>102</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40544</v>
      </c>
      <c r="C10" s="40">
        <f>DATEVALUE($B$6-3&amp;"年1月1日")</f>
        <v>40909</v>
      </c>
      <c r="D10" s="40">
        <f>DATEVALUE($B$6-2&amp;"年1月1日")</f>
        <v>41275</v>
      </c>
      <c r="E10" s="40">
        <f>DATEVALUE($B$6-1&amp;"年1月1日")</f>
        <v>41640</v>
      </c>
      <c r="F10" s="40">
        <f>DATEVALUE($B$6&amp;"年1月1日")</f>
        <v>42005</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Wakayama Prefecture</cp:lastModifiedBy>
  <cp:lastPrinted>2017-02-10T01:13:29Z</cp:lastPrinted>
  <dcterms:created xsi:type="dcterms:W3CDTF">2017-02-01T08:46:13Z</dcterms:created>
  <dcterms:modified xsi:type="dcterms:W3CDTF">2017-02-10T01:13:31Z</dcterms:modified>
  <cp:category/>
</cp:coreProperties>
</file>