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92.168.11.54\財政係\調査\公営企業\2017.1.20公営企業に係る「経営比較分析表」の公表について\県提出\"/>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I10" i="4" s="1"/>
  <c r="M6" i="5"/>
  <c r="B10" i="4" s="1"/>
  <c r="L6" i="5"/>
  <c r="W8" i="4" s="1"/>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<sst xmlns="http://schemas.openxmlformats.org/spreadsheetml/2006/main" count="221" uniqueCount="111">
  <si>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</si>
  <si>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</si>
  <si>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</si>
  <si>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</si>
  <si>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</si>
  <si>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</si>
  <si>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</si>
  <si>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</si>
  <si>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</si>
  <si>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</si>
  <si>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</si>
  <si>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</si>
  <si>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</si>
  <si>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</si>
  <si>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</si>
  <si>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</si>
  <si>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</si>
  <si>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</si>
  <si>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</si>
  <si>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</si>
  <si>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</si>
  <si>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</si>
  <si>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</si>
  <si>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</si>
  <si>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</si>
  <si>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</si>
  <si>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</si>
  <si>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</si>
  <si>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</si>
  <si>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</si>
  <si>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</si>
  <si>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</si>
  <si>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</si>
  <si>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</si>
  <si>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</si>
  <si>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</si>
  <si>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</si>
  <si>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</si>
  <si>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</si>
  <si>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</si>
  <si>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</si>
  <si>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</si>
  <si>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</si>
  <si>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</si>
  <si>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</si>
  <si>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</si>
  <si>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</si>
  <si>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</si>
  <si>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</si>
  <si>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</si>
  <si>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</si>
  <si>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</si>
  <si>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</si>
  <si>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</si>
  <si>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</si>
  <si>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</si>
  <si>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</si>
  <si>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</si>
  <si>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</si>
  <si>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</si>
  <si>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</si>
  <si>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</si>
  <si>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</si>
  <si>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</si>
  <si>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</si>
  <si>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</si>
  <si>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</si>
  <si>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</si>
  <si>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</si>
  <si>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</si>
  <si>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</si>
  <si>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</si>
  <si>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</si>
  <si>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</si>
  <si>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</si>
  <si>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</si>
  <si>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</si>
  <si>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</si>
  <si>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</si>
  <si>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</si>
  <si>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</si>
  <si>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</si>
  <si>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</si>
  <si>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</si>
  <si>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</si>
  <si>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</si>
  <si>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</si>
  <si>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</si>
  <si>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</si>
  <si>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</si>
  <si>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</si>
  <si>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</si>
  <si>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</si>
  <si>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</si>
  <si>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</si>
  <si>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</si>
  <si>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和歌山県　田辺市</t>
  </si>
  <si>
    <t>法非適用</t>
  </si>
  <si>
    <t>下水道事業</t>
  </si>
  <si>
    <t>小規模集合排水処理</t>
  </si>
  <si>
    <t>I2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</si>
  <si>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</si>
  <si>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</si>
  <si>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</si>
  <si>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</si>
  <si>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</si>
  <si>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</si>
  <si>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</si>
  <si>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及び経費回収率について、本来、料金収入で会計全体を賄う独立採算による経営が基本と考えますが、全体計画区域内の地域実情を勘案する中で、現状の料金収入のみで運営することは困難な状況であり、一般会計からの繰入金収入に頼らざるを得ない状況です。今後、経営改善に向け施設維持管理経費の更なる節減や、計画的な施設改修等に努めてまいります。
　企業債残高対事業規模比率は、類似団体を上回る状況で推移しておりますが、引き続き地方債の償還については、全てを一般会計からの繰入金収入に頼ることなく、可能な限り使用料収入での地方債償還を行い、比率の改善に努めてまいります。
　汚水処理原価は、類似団体より高い数値となっておりますが、処理区域内の高齢化が進み、利用者の減少により、有収水量の減少によるもので、処理区域内の状況からは接続率の大きな向上は見込めないため、維持管理費の節減に努め、汚水処理原価の改善に努めてまいります。
　施設利用率は、類似団体より低い状況が続いておりますが、これは処理区域内の高齢化が進み、利用者の減少及び加入者の減少により、低くなっております。
　水洗化率は、類似団体より低い水準となっており、使用料収入の増加を図るためにも水洗化率向上の取り組みに努めてまいります。</t>
    <phoneticPr fontId="4"/>
  </si>
  <si>
    <t>　本市の小規模集合排水処理事業は、平成17年度市町村合併以前からの旧田辺市域で行われている事業です。
　処理区域内の高齢化が進んでおり、加入率の減少が料金収入に影響を及ぼしており、今後、大幅な収入の増加は難しいと考えられますが、接続促進の啓発及び周知活動に努めるとともに、計画的かつ効率的な施設の維持管理を行い、地域の生活環境の向上を図り、経営の安定化に努めてまいります。</t>
    <phoneticPr fontId="4"/>
  </si>
  <si>
    <t>　上野鎌倉地区で供用開始から17年、上野中根地区で供用開始から14年が経過していますが、施設の大きな改修などの必要は生じていません。今後老朽化により発生する改修経費も想定した計画的な老朽化対策に取り組んでまいります。</t>
    <rPh sb="1" eb="3">
      <t>ウエノ</t>
    </rPh>
    <rPh sb="3" eb="5">
      <t>カマクラ</t>
    </rPh>
    <rPh sb="5" eb="7">
      <t>チク</t>
    </rPh>
    <rPh sb="8" eb="10">
      <t>キョウヨウ</t>
    </rPh>
    <rPh sb="10" eb="12">
      <t>カイシ</t>
    </rPh>
    <rPh sb="18" eb="20">
      <t>ウエノ</t>
    </rPh>
    <rPh sb="20" eb="22">
      <t>ナカネ</t>
    </rPh>
    <rPh sb="22" eb="24">
      <t>チク</t>
    </rPh>
    <rPh sb="25" eb="27">
      <t>キョウヨウ</t>
    </rPh>
    <rPh sb="27" eb="29">
      <t>カイシ</t>
    </rPh>
    <rPh sb="33" eb="34">
      <t>ネン</t>
    </rPh>
    <rPh sb="35" eb="37">
      <t>ケイカ</t>
    </rPh>
    <rPh sb="55" eb="57">
      <t>ヒツヨウ</t>
    </rPh>
    <rPh sb="58" eb="59">
      <t>ショウ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</si>
</sst>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99430336"/>
        <c:axId val="199613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99430336"/>
        <c:axId val="199613864"/>
      </c:lineChart>
      <c:dateAx>
        <c:axId val="199430336"/>
        <c:scaling>
          <c:orientation val="minMax"/>
        </c:scaling>
        <c:delete val="1"/>
        <c:axPos val="b"/>
        <c:numFmt formatCode="ge" sourceLinked="1"/>
        <c:majorTickMark val="none"/>
        <c:minorTickMark val="none"/>
        <c:tickLblPos val="none"/>
        <c:crossAx val="199613864"/>
        <c:crosses val="autoZero"/>
        <c:auto val="1"/>
        <c:lblOffset val="100"/>
        <c:baseTimeUnit val="years"/>
      </c:dateAx>
      <c:valAx>
        <c:axId val="199613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9430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27.27</c:v>
                </c:pt>
                <c:pt idx="1">
                  <c:v>27.27</c:v>
                </c:pt>
                <c:pt idx="2">
                  <c:v>27.27</c:v>
                </c:pt>
                <c:pt idx="3">
                  <c:v>27.27</c:v>
                </c:pt>
                <c:pt idx="4">
                  <c:v>27.27</c:v>
                </c:pt>
              </c:numCache>
            </c:numRef>
          </c:val>
        </c:ser>
        <c:dLbls>
          <c:showLegendKey val="0"/>
          <c:showVal val="0"/>
          <c:showCatName val="0"/>
          <c:showSerName val="0"/>
          <c:showPercent val="0"/>
          <c:showBubbleSize val="0"/>
        </c:dLbls>
        <c:gapWidth val="150"/>
        <c:axId val="200401752"/>
        <c:axId val="200402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38.97</c:v>
                </c:pt>
                <c:pt idx="1">
                  <c:v>39.119999999999997</c:v>
                </c:pt>
                <c:pt idx="2">
                  <c:v>41.24</c:v>
                </c:pt>
                <c:pt idx="3">
                  <c:v>43.1</c:v>
                </c:pt>
                <c:pt idx="4">
                  <c:v>34.92</c:v>
                </c:pt>
              </c:numCache>
            </c:numRef>
          </c:val>
          <c:smooth val="0"/>
        </c:ser>
        <c:dLbls>
          <c:showLegendKey val="0"/>
          <c:showVal val="0"/>
          <c:showCatName val="0"/>
          <c:showSerName val="0"/>
          <c:showPercent val="0"/>
          <c:showBubbleSize val="0"/>
        </c:dLbls>
        <c:marker val="1"/>
        <c:smooth val="0"/>
        <c:axId val="200401752"/>
        <c:axId val="200402144"/>
      </c:lineChart>
      <c:dateAx>
        <c:axId val="200401752"/>
        <c:scaling>
          <c:orientation val="minMax"/>
        </c:scaling>
        <c:delete val="1"/>
        <c:axPos val="b"/>
        <c:numFmt formatCode="ge" sourceLinked="1"/>
        <c:majorTickMark val="none"/>
        <c:minorTickMark val="none"/>
        <c:tickLblPos val="none"/>
        <c:crossAx val="200402144"/>
        <c:crosses val="autoZero"/>
        <c:auto val="1"/>
        <c:lblOffset val="100"/>
        <c:baseTimeUnit val="years"/>
      </c:dateAx>
      <c:valAx>
        <c:axId val="200402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0401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44.52</c:v>
                </c:pt>
                <c:pt idx="1">
                  <c:v>45.45</c:v>
                </c:pt>
                <c:pt idx="2">
                  <c:v>45.45</c:v>
                </c:pt>
                <c:pt idx="3">
                  <c:v>45.1</c:v>
                </c:pt>
                <c:pt idx="4">
                  <c:v>44.44</c:v>
                </c:pt>
              </c:numCache>
            </c:numRef>
          </c:val>
        </c:ser>
        <c:dLbls>
          <c:showLegendKey val="0"/>
          <c:showVal val="0"/>
          <c:showCatName val="0"/>
          <c:showSerName val="0"/>
          <c:showPercent val="0"/>
          <c:showBubbleSize val="0"/>
        </c:dLbls>
        <c:gapWidth val="150"/>
        <c:axId val="200403320"/>
        <c:axId val="200403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86.89</c:v>
                </c:pt>
                <c:pt idx="1">
                  <c:v>87.79</c:v>
                </c:pt>
                <c:pt idx="2">
                  <c:v>88.34</c:v>
                </c:pt>
                <c:pt idx="3">
                  <c:v>88.02</c:v>
                </c:pt>
                <c:pt idx="4">
                  <c:v>88.64</c:v>
                </c:pt>
              </c:numCache>
            </c:numRef>
          </c:val>
          <c:smooth val="0"/>
        </c:ser>
        <c:dLbls>
          <c:showLegendKey val="0"/>
          <c:showVal val="0"/>
          <c:showCatName val="0"/>
          <c:showSerName val="0"/>
          <c:showPercent val="0"/>
          <c:showBubbleSize val="0"/>
        </c:dLbls>
        <c:marker val="1"/>
        <c:smooth val="0"/>
        <c:axId val="200403320"/>
        <c:axId val="200403712"/>
      </c:lineChart>
      <c:dateAx>
        <c:axId val="200403320"/>
        <c:scaling>
          <c:orientation val="minMax"/>
        </c:scaling>
        <c:delete val="1"/>
        <c:axPos val="b"/>
        <c:numFmt formatCode="ge" sourceLinked="1"/>
        <c:majorTickMark val="none"/>
        <c:minorTickMark val="none"/>
        <c:tickLblPos val="none"/>
        <c:crossAx val="200403712"/>
        <c:crosses val="autoZero"/>
        <c:auto val="1"/>
        <c:lblOffset val="100"/>
        <c:baseTimeUnit val="years"/>
      </c:dateAx>
      <c:valAx>
        <c:axId val="200403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0403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41.67</c:v>
                </c:pt>
                <c:pt idx="1">
                  <c:v>38.94</c:v>
                </c:pt>
                <c:pt idx="2">
                  <c:v>37.92</c:v>
                </c:pt>
                <c:pt idx="3">
                  <c:v>37.74</c:v>
                </c:pt>
                <c:pt idx="4">
                  <c:v>36.44</c:v>
                </c:pt>
              </c:numCache>
            </c:numRef>
          </c:val>
        </c:ser>
        <c:dLbls>
          <c:showLegendKey val="0"/>
          <c:showVal val="0"/>
          <c:showCatName val="0"/>
          <c:showSerName val="0"/>
          <c:showPercent val="0"/>
          <c:showBubbleSize val="0"/>
        </c:dLbls>
        <c:gapWidth val="150"/>
        <c:axId val="199567832"/>
        <c:axId val="199570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9567832"/>
        <c:axId val="199570264"/>
      </c:lineChart>
      <c:dateAx>
        <c:axId val="199567832"/>
        <c:scaling>
          <c:orientation val="minMax"/>
        </c:scaling>
        <c:delete val="1"/>
        <c:axPos val="b"/>
        <c:numFmt formatCode="ge" sourceLinked="1"/>
        <c:majorTickMark val="none"/>
        <c:minorTickMark val="none"/>
        <c:tickLblPos val="none"/>
        <c:crossAx val="199570264"/>
        <c:crosses val="autoZero"/>
        <c:auto val="1"/>
        <c:lblOffset val="100"/>
        <c:baseTimeUnit val="years"/>
      </c:dateAx>
      <c:valAx>
        <c:axId val="199570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9567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9601280"/>
        <c:axId val="199601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9601280"/>
        <c:axId val="199601664"/>
      </c:lineChart>
      <c:dateAx>
        <c:axId val="199601280"/>
        <c:scaling>
          <c:orientation val="minMax"/>
        </c:scaling>
        <c:delete val="1"/>
        <c:axPos val="b"/>
        <c:numFmt formatCode="ge" sourceLinked="1"/>
        <c:majorTickMark val="none"/>
        <c:minorTickMark val="none"/>
        <c:tickLblPos val="none"/>
        <c:crossAx val="199601664"/>
        <c:crosses val="autoZero"/>
        <c:auto val="1"/>
        <c:lblOffset val="100"/>
        <c:baseTimeUnit val="years"/>
      </c:dateAx>
      <c:valAx>
        <c:axId val="199601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9601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0528736"/>
        <c:axId val="198781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0528736"/>
        <c:axId val="198781056"/>
      </c:lineChart>
      <c:dateAx>
        <c:axId val="200528736"/>
        <c:scaling>
          <c:orientation val="minMax"/>
        </c:scaling>
        <c:delete val="1"/>
        <c:axPos val="b"/>
        <c:numFmt formatCode="ge" sourceLinked="1"/>
        <c:majorTickMark val="none"/>
        <c:minorTickMark val="none"/>
        <c:tickLblPos val="none"/>
        <c:crossAx val="198781056"/>
        <c:crosses val="autoZero"/>
        <c:auto val="1"/>
        <c:lblOffset val="100"/>
        <c:baseTimeUnit val="years"/>
      </c:dateAx>
      <c:valAx>
        <c:axId val="198781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0528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9998016"/>
        <c:axId val="199998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9998016"/>
        <c:axId val="199998408"/>
      </c:lineChart>
      <c:dateAx>
        <c:axId val="199998016"/>
        <c:scaling>
          <c:orientation val="minMax"/>
        </c:scaling>
        <c:delete val="1"/>
        <c:axPos val="b"/>
        <c:numFmt formatCode="ge" sourceLinked="1"/>
        <c:majorTickMark val="none"/>
        <c:minorTickMark val="none"/>
        <c:tickLblPos val="none"/>
        <c:crossAx val="199998408"/>
        <c:crosses val="autoZero"/>
        <c:auto val="1"/>
        <c:lblOffset val="100"/>
        <c:baseTimeUnit val="years"/>
      </c:dateAx>
      <c:valAx>
        <c:axId val="199998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9998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9997232"/>
        <c:axId val="199996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9997232"/>
        <c:axId val="199996840"/>
      </c:lineChart>
      <c:dateAx>
        <c:axId val="199997232"/>
        <c:scaling>
          <c:orientation val="minMax"/>
        </c:scaling>
        <c:delete val="1"/>
        <c:axPos val="b"/>
        <c:numFmt formatCode="ge" sourceLinked="1"/>
        <c:majorTickMark val="none"/>
        <c:minorTickMark val="none"/>
        <c:tickLblPos val="none"/>
        <c:crossAx val="199996840"/>
        <c:crosses val="autoZero"/>
        <c:auto val="1"/>
        <c:lblOffset val="100"/>
        <c:baseTimeUnit val="years"/>
      </c:dateAx>
      <c:valAx>
        <c:axId val="199996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9997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12281.73</c:v>
                </c:pt>
                <c:pt idx="1">
                  <c:v>12195.92</c:v>
                </c:pt>
                <c:pt idx="2">
                  <c:v>11330.59</c:v>
                </c:pt>
                <c:pt idx="3">
                  <c:v>10408.209999999999</c:v>
                </c:pt>
                <c:pt idx="4">
                  <c:v>14196.41</c:v>
                </c:pt>
              </c:numCache>
            </c:numRef>
          </c:val>
        </c:ser>
        <c:dLbls>
          <c:showLegendKey val="0"/>
          <c:showVal val="0"/>
          <c:showCatName val="0"/>
          <c:showSerName val="0"/>
          <c:showPercent val="0"/>
          <c:showBubbleSize val="0"/>
        </c:dLbls>
        <c:gapWidth val="150"/>
        <c:axId val="199999976"/>
        <c:axId val="200174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2988.96</c:v>
                </c:pt>
                <c:pt idx="1">
                  <c:v>3055.24</c:v>
                </c:pt>
                <c:pt idx="2">
                  <c:v>2574.4699999999998</c:v>
                </c:pt>
                <c:pt idx="3">
                  <c:v>2784</c:v>
                </c:pt>
                <c:pt idx="4">
                  <c:v>4971.83</c:v>
                </c:pt>
              </c:numCache>
            </c:numRef>
          </c:val>
          <c:smooth val="0"/>
        </c:ser>
        <c:dLbls>
          <c:showLegendKey val="0"/>
          <c:showVal val="0"/>
          <c:showCatName val="0"/>
          <c:showSerName val="0"/>
          <c:showPercent val="0"/>
          <c:showBubbleSize val="0"/>
        </c:dLbls>
        <c:marker val="1"/>
        <c:smooth val="0"/>
        <c:axId val="199999976"/>
        <c:axId val="200174400"/>
      </c:lineChart>
      <c:dateAx>
        <c:axId val="199999976"/>
        <c:scaling>
          <c:orientation val="minMax"/>
        </c:scaling>
        <c:delete val="1"/>
        <c:axPos val="b"/>
        <c:numFmt formatCode="ge" sourceLinked="1"/>
        <c:majorTickMark val="none"/>
        <c:minorTickMark val="none"/>
        <c:tickLblPos val="none"/>
        <c:crossAx val="200174400"/>
        <c:crosses val="autoZero"/>
        <c:auto val="1"/>
        <c:lblOffset val="100"/>
        <c:baseTimeUnit val="years"/>
      </c:dateAx>
      <c:valAx>
        <c:axId val="200174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9999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14.68</c:v>
                </c:pt>
                <c:pt idx="1">
                  <c:v>13.9</c:v>
                </c:pt>
                <c:pt idx="2">
                  <c:v>13.89</c:v>
                </c:pt>
                <c:pt idx="3">
                  <c:v>13.96</c:v>
                </c:pt>
                <c:pt idx="4">
                  <c:v>13.67</c:v>
                </c:pt>
              </c:numCache>
            </c:numRef>
          </c:val>
        </c:ser>
        <c:dLbls>
          <c:showLegendKey val="0"/>
          <c:showVal val="0"/>
          <c:showCatName val="0"/>
          <c:showSerName val="0"/>
          <c:showPercent val="0"/>
          <c:showBubbleSize val="0"/>
        </c:dLbls>
        <c:gapWidth val="150"/>
        <c:axId val="199997624"/>
        <c:axId val="200175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26.99</c:v>
                </c:pt>
                <c:pt idx="1">
                  <c:v>29.25</c:v>
                </c:pt>
                <c:pt idx="2">
                  <c:v>31.04</c:v>
                </c:pt>
                <c:pt idx="3">
                  <c:v>29.21</c:v>
                </c:pt>
                <c:pt idx="4">
                  <c:v>32.909999999999997</c:v>
                </c:pt>
              </c:numCache>
            </c:numRef>
          </c:val>
          <c:smooth val="0"/>
        </c:ser>
        <c:dLbls>
          <c:showLegendKey val="0"/>
          <c:showVal val="0"/>
          <c:showCatName val="0"/>
          <c:showSerName val="0"/>
          <c:showPercent val="0"/>
          <c:showBubbleSize val="0"/>
        </c:dLbls>
        <c:marker val="1"/>
        <c:smooth val="0"/>
        <c:axId val="199997624"/>
        <c:axId val="200175576"/>
      </c:lineChart>
      <c:dateAx>
        <c:axId val="199997624"/>
        <c:scaling>
          <c:orientation val="minMax"/>
        </c:scaling>
        <c:delete val="1"/>
        <c:axPos val="b"/>
        <c:numFmt formatCode="ge" sourceLinked="1"/>
        <c:majorTickMark val="none"/>
        <c:minorTickMark val="none"/>
        <c:tickLblPos val="none"/>
        <c:crossAx val="200175576"/>
        <c:crosses val="autoZero"/>
        <c:auto val="1"/>
        <c:lblOffset val="100"/>
        <c:baseTimeUnit val="years"/>
      </c:dateAx>
      <c:valAx>
        <c:axId val="200175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9997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1690.96</c:v>
                </c:pt>
                <c:pt idx="1">
                  <c:v>1881.2</c:v>
                </c:pt>
                <c:pt idx="2">
                  <c:v>2036.09</c:v>
                </c:pt>
                <c:pt idx="3">
                  <c:v>2090.66</c:v>
                </c:pt>
                <c:pt idx="4">
                  <c:v>2265.5500000000002</c:v>
                </c:pt>
              </c:numCache>
            </c:numRef>
          </c:val>
        </c:ser>
        <c:dLbls>
          <c:showLegendKey val="0"/>
          <c:showVal val="0"/>
          <c:showCatName val="0"/>
          <c:showSerName val="0"/>
          <c:showPercent val="0"/>
          <c:showBubbleSize val="0"/>
        </c:dLbls>
        <c:gapWidth val="150"/>
        <c:axId val="200176752"/>
        <c:axId val="200177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663.6</c:v>
                </c:pt>
                <c:pt idx="1">
                  <c:v>622.30999999999995</c:v>
                </c:pt>
                <c:pt idx="2">
                  <c:v>589.39</c:v>
                </c:pt>
                <c:pt idx="3">
                  <c:v>620.01</c:v>
                </c:pt>
                <c:pt idx="4">
                  <c:v>561.54</c:v>
                </c:pt>
              </c:numCache>
            </c:numRef>
          </c:val>
          <c:smooth val="0"/>
        </c:ser>
        <c:dLbls>
          <c:showLegendKey val="0"/>
          <c:showVal val="0"/>
          <c:showCatName val="0"/>
          <c:showSerName val="0"/>
          <c:showPercent val="0"/>
          <c:showBubbleSize val="0"/>
        </c:dLbls>
        <c:marker val="1"/>
        <c:smooth val="0"/>
        <c:axId val="200176752"/>
        <c:axId val="200177144"/>
      </c:lineChart>
      <c:dateAx>
        <c:axId val="200176752"/>
        <c:scaling>
          <c:orientation val="minMax"/>
        </c:scaling>
        <c:delete val="1"/>
        <c:axPos val="b"/>
        <c:numFmt formatCode="ge" sourceLinked="1"/>
        <c:majorTickMark val="none"/>
        <c:minorTickMark val="none"/>
        <c:tickLblPos val="none"/>
        <c:crossAx val="200177144"/>
        <c:crosses val="autoZero"/>
        <c:auto val="1"/>
        <c:lblOffset val="100"/>
        <c:baseTimeUnit val="years"/>
      </c:dateAx>
      <c:valAx>
        <c:axId val="200177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0176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【5,084.95】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【89.35】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【36.67】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【600.63】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【30.63】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Z32"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和歌山県　田辺市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小規模集合排水処理</v>
      </c>
      <c r="Q8" s="70"/>
      <c r="R8" s="70"/>
      <c r="S8" s="70"/>
      <c r="T8" s="70"/>
      <c r="U8" s="70"/>
      <c r="V8" s="70"/>
      <c r="W8" s="70" t="str">
        <f>データ!L6</f>
        <v>I2</v>
      </c>
      <c r="X8" s="70"/>
      <c r="Y8" s="70"/>
      <c r="Z8" s="70"/>
      <c r="AA8" s="70"/>
      <c r="AB8" s="70"/>
      <c r="AC8" s="70"/>
      <c r="AD8" s="3"/>
      <c r="AE8" s="3"/>
      <c r="AF8" s="3"/>
      <c r="AG8" s="3"/>
      <c r="AH8" s="3"/>
      <c r="AI8" s="3"/>
      <c r="AJ8" s="3"/>
      <c r="AK8" s="3"/>
      <c r="AL8" s="64">
        <f>データ!R6</f>
        <v>77486</v>
      </c>
      <c r="AM8" s="64"/>
      <c r="AN8" s="64"/>
      <c r="AO8" s="64"/>
      <c r="AP8" s="64"/>
      <c r="AQ8" s="64"/>
      <c r="AR8" s="64"/>
      <c r="AS8" s="64"/>
      <c r="AT8" s="63">
        <f>データ!S6</f>
        <v>1026.9100000000001</v>
      </c>
      <c r="AU8" s="63"/>
      <c r="AV8" s="63"/>
      <c r="AW8" s="63"/>
      <c r="AX8" s="63"/>
      <c r="AY8" s="63"/>
      <c r="AZ8" s="63"/>
      <c r="BA8" s="63"/>
      <c r="BB8" s="63">
        <f>データ!T6</f>
        <v>75.459999999999994</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0.2</v>
      </c>
      <c r="Q10" s="63"/>
      <c r="R10" s="63"/>
      <c r="S10" s="63"/>
      <c r="T10" s="63"/>
      <c r="U10" s="63"/>
      <c r="V10" s="63"/>
      <c r="W10" s="63">
        <f>データ!P6</f>
        <v>100</v>
      </c>
      <c r="X10" s="63"/>
      <c r="Y10" s="63"/>
      <c r="Z10" s="63"/>
      <c r="AA10" s="63"/>
      <c r="AB10" s="63"/>
      <c r="AC10" s="63"/>
      <c r="AD10" s="64">
        <f>データ!Q6</f>
        <v>3780</v>
      </c>
      <c r="AE10" s="64"/>
      <c r="AF10" s="64"/>
      <c r="AG10" s="64"/>
      <c r="AH10" s="64"/>
      <c r="AI10" s="64"/>
      <c r="AJ10" s="64"/>
      <c r="AK10" s="2"/>
      <c r="AL10" s="64">
        <f>データ!U6</f>
        <v>153</v>
      </c>
      <c r="AM10" s="64"/>
      <c r="AN10" s="64"/>
      <c r="AO10" s="64"/>
      <c r="AP10" s="64"/>
      <c r="AQ10" s="64"/>
      <c r="AR10" s="64"/>
      <c r="AS10" s="64"/>
      <c r="AT10" s="63">
        <f>データ!V6</f>
        <v>0.15</v>
      </c>
      <c r="AU10" s="63"/>
      <c r="AV10" s="63"/>
      <c r="AW10" s="63"/>
      <c r="AX10" s="63"/>
      <c r="AY10" s="63"/>
      <c r="AZ10" s="63"/>
      <c r="BA10" s="63"/>
      <c r="BB10" s="63">
        <f>データ!W6</f>
        <v>1020</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110</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302066</v>
      </c>
      <c r="D6" s="31">
        <f t="shared" si="3"/>
        <v>47</v>
      </c>
      <c r="E6" s="31">
        <f t="shared" si="3"/>
        <v>17</v>
      </c>
      <c r="F6" s="31">
        <f t="shared" si="3"/>
        <v>9</v>
      </c>
      <c r="G6" s="31">
        <f t="shared" si="3"/>
        <v>0</v>
      </c>
      <c r="H6" s="31" t="str">
        <f t="shared" si="3"/>
        <v>和歌山県　田辺市</v>
      </c>
      <c r="I6" s="31" t="str">
        <f t="shared" si="3"/>
        <v>法非適用</v>
      </c>
      <c r="J6" s="31" t="str">
        <f t="shared" si="3"/>
        <v>下水道事業</v>
      </c>
      <c r="K6" s="31" t="str">
        <f t="shared" si="3"/>
        <v>小規模集合排水処理</v>
      </c>
      <c r="L6" s="31" t="str">
        <f t="shared" si="3"/>
        <v>I2</v>
      </c>
      <c r="M6" s="32" t="str">
        <f t="shared" si="3"/>
        <v>-</v>
      </c>
      <c r="N6" s="32" t="str">
        <f t="shared" si="3"/>
        <v>該当数値なし</v>
      </c>
      <c r="O6" s="32">
        <f t="shared" si="3"/>
        <v>0.2</v>
      </c>
      <c r="P6" s="32">
        <f t="shared" si="3"/>
        <v>100</v>
      </c>
      <c r="Q6" s="32">
        <f t="shared" si="3"/>
        <v>3780</v>
      </c>
      <c r="R6" s="32">
        <f t="shared" si="3"/>
        <v>77486</v>
      </c>
      <c r="S6" s="32">
        <f t="shared" si="3"/>
        <v>1026.9100000000001</v>
      </c>
      <c r="T6" s="32">
        <f t="shared" si="3"/>
        <v>75.459999999999994</v>
      </c>
      <c r="U6" s="32">
        <f t="shared" si="3"/>
        <v>153</v>
      </c>
      <c r="V6" s="32">
        <f t="shared" si="3"/>
        <v>0.15</v>
      </c>
      <c r="W6" s="32">
        <f t="shared" si="3"/>
        <v>1020</v>
      </c>
      <c r="X6" s="33">
        <f>IF(X7="",NA(),X7)</f>
        <v>41.67</v>
      </c>
      <c r="Y6" s="33">
        <f t="shared" ref="Y6:AG6" si="4">IF(Y7="",NA(),Y7)</f>
        <v>38.94</v>
      </c>
      <c r="Z6" s="33">
        <f t="shared" si="4"/>
        <v>37.92</v>
      </c>
      <c r="AA6" s="33">
        <f t="shared" si="4"/>
        <v>37.74</v>
      </c>
      <c r="AB6" s="33">
        <f t="shared" si="4"/>
        <v>36.44</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12281.73</v>
      </c>
      <c r="BF6" s="33">
        <f t="shared" ref="BF6:BN6" si="7">IF(BF7="",NA(),BF7)</f>
        <v>12195.92</v>
      </c>
      <c r="BG6" s="33">
        <f t="shared" si="7"/>
        <v>11330.59</v>
      </c>
      <c r="BH6" s="33">
        <f t="shared" si="7"/>
        <v>10408.209999999999</v>
      </c>
      <c r="BI6" s="33">
        <f t="shared" si="7"/>
        <v>14196.41</v>
      </c>
      <c r="BJ6" s="33">
        <f t="shared" si="7"/>
        <v>2988.96</v>
      </c>
      <c r="BK6" s="33">
        <f t="shared" si="7"/>
        <v>3055.24</v>
      </c>
      <c r="BL6" s="33">
        <f t="shared" si="7"/>
        <v>2574.4699999999998</v>
      </c>
      <c r="BM6" s="33">
        <f t="shared" si="7"/>
        <v>2784</v>
      </c>
      <c r="BN6" s="33">
        <f t="shared" si="7"/>
        <v>4971.83</v>
      </c>
      <c r="BO6" s="32" t="str">
        <f>IF(BO7="","",IF(BO7="-","【-】","【"&amp;SUBSTITUTE(TEXT(BO7,"#,##0.00"),"-","△")&amp;"】"))</f>
        <v>【5,084.95】</v>
      </c>
      <c r="BP6" s="33">
        <f>IF(BP7="",NA(),BP7)</f>
        <v>14.68</v>
      </c>
      <c r="BQ6" s="33">
        <f t="shared" ref="BQ6:BY6" si="8">IF(BQ7="",NA(),BQ7)</f>
        <v>13.9</v>
      </c>
      <c r="BR6" s="33">
        <f t="shared" si="8"/>
        <v>13.89</v>
      </c>
      <c r="BS6" s="33">
        <f t="shared" si="8"/>
        <v>13.96</v>
      </c>
      <c r="BT6" s="33">
        <f t="shared" si="8"/>
        <v>13.67</v>
      </c>
      <c r="BU6" s="33">
        <f t="shared" si="8"/>
        <v>26.99</v>
      </c>
      <c r="BV6" s="33">
        <f t="shared" si="8"/>
        <v>29.25</v>
      </c>
      <c r="BW6" s="33">
        <f t="shared" si="8"/>
        <v>31.04</v>
      </c>
      <c r="BX6" s="33">
        <f t="shared" si="8"/>
        <v>29.21</v>
      </c>
      <c r="BY6" s="33">
        <f t="shared" si="8"/>
        <v>32.909999999999997</v>
      </c>
      <c r="BZ6" s="32" t="str">
        <f>IF(BZ7="","",IF(BZ7="-","【-】","【"&amp;SUBSTITUTE(TEXT(BZ7,"#,##0.00"),"-","△")&amp;"】"))</f>
        <v>【30.63】</v>
      </c>
      <c r="CA6" s="33">
        <f>IF(CA7="",NA(),CA7)</f>
        <v>1690.96</v>
      </c>
      <c r="CB6" s="33">
        <f t="shared" ref="CB6:CJ6" si="9">IF(CB7="",NA(),CB7)</f>
        <v>1881.2</v>
      </c>
      <c r="CC6" s="33">
        <f t="shared" si="9"/>
        <v>2036.09</v>
      </c>
      <c r="CD6" s="33">
        <f t="shared" si="9"/>
        <v>2090.66</v>
      </c>
      <c r="CE6" s="33">
        <f t="shared" si="9"/>
        <v>2265.5500000000002</v>
      </c>
      <c r="CF6" s="33">
        <f t="shared" si="9"/>
        <v>663.6</v>
      </c>
      <c r="CG6" s="33">
        <f t="shared" si="9"/>
        <v>622.30999999999995</v>
      </c>
      <c r="CH6" s="33">
        <f t="shared" si="9"/>
        <v>589.39</v>
      </c>
      <c r="CI6" s="33">
        <f t="shared" si="9"/>
        <v>620.01</v>
      </c>
      <c r="CJ6" s="33">
        <f t="shared" si="9"/>
        <v>561.54</v>
      </c>
      <c r="CK6" s="32" t="str">
        <f>IF(CK7="","",IF(CK7="-","【-】","【"&amp;SUBSTITUTE(TEXT(CK7,"#,##0.00"),"-","△")&amp;"】"))</f>
        <v>【600.63】</v>
      </c>
      <c r="CL6" s="33">
        <f>IF(CL7="",NA(),CL7)</f>
        <v>27.27</v>
      </c>
      <c r="CM6" s="33">
        <f t="shared" ref="CM6:CU6" si="10">IF(CM7="",NA(),CM7)</f>
        <v>27.27</v>
      </c>
      <c r="CN6" s="33">
        <f t="shared" si="10"/>
        <v>27.27</v>
      </c>
      <c r="CO6" s="33">
        <f t="shared" si="10"/>
        <v>27.27</v>
      </c>
      <c r="CP6" s="33">
        <f t="shared" si="10"/>
        <v>27.27</v>
      </c>
      <c r="CQ6" s="33">
        <f t="shared" si="10"/>
        <v>38.97</v>
      </c>
      <c r="CR6" s="33">
        <f t="shared" si="10"/>
        <v>39.119999999999997</v>
      </c>
      <c r="CS6" s="33">
        <f t="shared" si="10"/>
        <v>41.24</v>
      </c>
      <c r="CT6" s="33">
        <f t="shared" si="10"/>
        <v>43.1</v>
      </c>
      <c r="CU6" s="33">
        <f t="shared" si="10"/>
        <v>34.92</v>
      </c>
      <c r="CV6" s="32" t="str">
        <f>IF(CV7="","",IF(CV7="-","【-】","【"&amp;SUBSTITUTE(TEXT(CV7,"#,##0.00"),"-","△")&amp;"】"))</f>
        <v>【36.67】</v>
      </c>
      <c r="CW6" s="33">
        <f>IF(CW7="",NA(),CW7)</f>
        <v>44.52</v>
      </c>
      <c r="CX6" s="33">
        <f t="shared" ref="CX6:DF6" si="11">IF(CX7="",NA(),CX7)</f>
        <v>45.45</v>
      </c>
      <c r="CY6" s="33">
        <f t="shared" si="11"/>
        <v>45.45</v>
      </c>
      <c r="CZ6" s="33">
        <f t="shared" si="11"/>
        <v>45.1</v>
      </c>
      <c r="DA6" s="33">
        <f t="shared" si="11"/>
        <v>44.44</v>
      </c>
      <c r="DB6" s="33">
        <f t="shared" si="11"/>
        <v>86.89</v>
      </c>
      <c r="DC6" s="33">
        <f t="shared" si="11"/>
        <v>87.79</v>
      </c>
      <c r="DD6" s="33">
        <f t="shared" si="11"/>
        <v>88.34</v>
      </c>
      <c r="DE6" s="33">
        <f t="shared" si="11"/>
        <v>88.02</v>
      </c>
      <c r="DF6" s="33">
        <f t="shared" si="11"/>
        <v>88.64</v>
      </c>
      <c r="DG6" s="32" t="str">
        <f>IF(DG7="","",IF(DG7="-","【-】","【"&amp;SUBSTITUTE(TEXT(DG7,"#,##0.00"),"-","△")&amp;"】"))</f>
        <v>【89.35】</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2">
        <f t="shared" si="14"/>
        <v>0</v>
      </c>
      <c r="EK6" s="32">
        <f t="shared" si="14"/>
        <v>0</v>
      </c>
      <c r="EL6" s="32">
        <f t="shared" si="14"/>
        <v>0</v>
      </c>
      <c r="EM6" s="32">
        <f t="shared" si="14"/>
        <v>0</v>
      </c>
      <c r="EN6" s="32" t="str">
        <f>IF(EN7="","",IF(EN7="-","【-】","【"&amp;SUBSTITUTE(TEXT(EN7,"#,##0.00"),"-","△")&amp;"】"))</f>
        <v>【0.17】</v>
      </c>
    </row>
    <row r="7" spans="1:144" s="34" customFormat="1">
      <c r="A7" s="26"/>
      <c r="B7" s="35">
        <v>2015</v>
      </c>
      <c r="C7" s="35">
        <v>302066</v>
      </c>
      <c r="D7" s="35">
        <v>47</v>
      </c>
      <c r="E7" s="35">
        <v>17</v>
      </c>
      <c r="F7" s="35">
        <v>9</v>
      </c>
      <c r="G7" s="35">
        <v>0</v>
      </c>
      <c r="H7" s="35" t="s">
        <v>96</v>
      </c>
      <c r="I7" s="35" t="s">
        <v>97</v>
      </c>
      <c r="J7" s="35" t="s">
        <v>98</v>
      </c>
      <c r="K7" s="35" t="s">
        <v>99</v>
      </c>
      <c r="L7" s="35" t="s">
        <v>100</v>
      </c>
      <c r="M7" s="36" t="s">
        <v>101</v>
      </c>
      <c r="N7" s="36" t="s">
        <v>102</v>
      </c>
      <c r="O7" s="36">
        <v>0.2</v>
      </c>
      <c r="P7" s="36">
        <v>100</v>
      </c>
      <c r="Q7" s="36">
        <v>3780</v>
      </c>
      <c r="R7" s="36">
        <v>77486</v>
      </c>
      <c r="S7" s="36">
        <v>1026.9100000000001</v>
      </c>
      <c r="T7" s="36">
        <v>75.459999999999994</v>
      </c>
      <c r="U7" s="36">
        <v>153</v>
      </c>
      <c r="V7" s="36">
        <v>0.15</v>
      </c>
      <c r="W7" s="36">
        <v>1020</v>
      </c>
      <c r="X7" s="36">
        <v>41.67</v>
      </c>
      <c r="Y7" s="36">
        <v>38.94</v>
      </c>
      <c r="Z7" s="36">
        <v>37.92</v>
      </c>
      <c r="AA7" s="36">
        <v>37.74</v>
      </c>
      <c r="AB7" s="36">
        <v>36.44</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12281.73</v>
      </c>
      <c r="BF7" s="36">
        <v>12195.92</v>
      </c>
      <c r="BG7" s="36">
        <v>11330.59</v>
      </c>
      <c r="BH7" s="36">
        <v>10408.209999999999</v>
      </c>
      <c r="BI7" s="36">
        <v>14196.41</v>
      </c>
      <c r="BJ7" s="36">
        <v>2988.96</v>
      </c>
      <c r="BK7" s="36">
        <v>3055.24</v>
      </c>
      <c r="BL7" s="36">
        <v>2574.4699999999998</v>
      </c>
      <c r="BM7" s="36">
        <v>2784</v>
      </c>
      <c r="BN7" s="36">
        <v>4971.83</v>
      </c>
      <c r="BO7" s="36">
        <v>5084.95</v>
      </c>
      <c r="BP7" s="36">
        <v>14.68</v>
      </c>
      <c r="BQ7" s="36">
        <v>13.9</v>
      </c>
      <c r="BR7" s="36">
        <v>13.89</v>
      </c>
      <c r="BS7" s="36">
        <v>13.96</v>
      </c>
      <c r="BT7" s="36">
        <v>13.67</v>
      </c>
      <c r="BU7" s="36">
        <v>26.99</v>
      </c>
      <c r="BV7" s="36">
        <v>29.25</v>
      </c>
      <c r="BW7" s="36">
        <v>31.04</v>
      </c>
      <c r="BX7" s="36">
        <v>29.21</v>
      </c>
      <c r="BY7" s="36">
        <v>32.909999999999997</v>
      </c>
      <c r="BZ7" s="36">
        <v>30.63</v>
      </c>
      <c r="CA7" s="36">
        <v>1690.96</v>
      </c>
      <c r="CB7" s="36">
        <v>1881.2</v>
      </c>
      <c r="CC7" s="36">
        <v>2036.09</v>
      </c>
      <c r="CD7" s="36">
        <v>2090.66</v>
      </c>
      <c r="CE7" s="36">
        <v>2265.5500000000002</v>
      </c>
      <c r="CF7" s="36">
        <v>663.6</v>
      </c>
      <c r="CG7" s="36">
        <v>622.30999999999995</v>
      </c>
      <c r="CH7" s="36">
        <v>589.39</v>
      </c>
      <c r="CI7" s="36">
        <v>620.01</v>
      </c>
      <c r="CJ7" s="36">
        <v>561.54</v>
      </c>
      <c r="CK7" s="36">
        <v>600.63</v>
      </c>
      <c r="CL7" s="36">
        <v>27.27</v>
      </c>
      <c r="CM7" s="36">
        <v>27.27</v>
      </c>
      <c r="CN7" s="36">
        <v>27.27</v>
      </c>
      <c r="CO7" s="36">
        <v>27.27</v>
      </c>
      <c r="CP7" s="36">
        <v>27.27</v>
      </c>
      <c r="CQ7" s="36">
        <v>38.97</v>
      </c>
      <c r="CR7" s="36">
        <v>39.119999999999997</v>
      </c>
      <c r="CS7" s="36">
        <v>41.24</v>
      </c>
      <c r="CT7" s="36">
        <v>43.1</v>
      </c>
      <c r="CU7" s="36">
        <v>34.92</v>
      </c>
      <c r="CV7" s="36">
        <v>36.67</v>
      </c>
      <c r="CW7" s="36">
        <v>44.52</v>
      </c>
      <c r="CX7" s="36">
        <v>45.45</v>
      </c>
      <c r="CY7" s="36">
        <v>45.45</v>
      </c>
      <c r="CZ7" s="36">
        <v>45.1</v>
      </c>
      <c r="DA7" s="36">
        <v>44.44</v>
      </c>
      <c r="DB7" s="36">
        <v>86.89</v>
      </c>
      <c r="DC7" s="36">
        <v>87.79</v>
      </c>
      <c r="DD7" s="36">
        <v>88.34</v>
      </c>
      <c r="DE7" s="36">
        <v>88.02</v>
      </c>
      <c r="DF7" s="36">
        <v>88.64</v>
      </c>
      <c r="DG7" s="36">
        <v>89.35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v>
      </c>
      <c r="EK7" s="36">
        <v>0</v>
      </c>
      <c r="EL7" s="36">
        <v>0</v>
      </c>
      <c r="EM7" s="36">
        <v>0</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T-E0135</cp:lastModifiedBy>
  <dcterms:created xsi:type="dcterms:W3CDTF">2016-12-02T03:10:13Z</dcterms:created>
  <dcterms:modified xsi:type="dcterms:W3CDTF">2017-02-02T10:30:00Z</dcterms:modified>
  <cp:category/>
</cp:coreProperties>
</file>