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X:\02 生活排水係\01庶務\03生活排水雑件関係書\生活排水雑件関係書\R02\R2_庁内調査\R3.2.4_≪お願い・明日2-5〆≫公営企業経営比較分析について - WebMailer\回答\"/>
    </mc:Choice>
  </mc:AlternateContent>
  <xr:revisionPtr revIDLastSave="0" documentId="13_ncr:1_{B1BE1EA9-4868-4822-BA3E-E5350AFDBB98}" xr6:coauthVersionLast="36" xr6:coauthVersionMax="36" xr10:uidLastSave="{00000000-0000-0000-0000-000000000000}"/>
  <workbookProtection workbookAlgorithmName="SHA-512" workbookHashValue="b+OGgZCNjquz2pgg7+JaZkqieiuIYy+j8qaNvzFUm8Cj31uYkarvs7lS0bssijAMxq5XIS7oo/X6SQ/TmO1o1A==" workbookSaltValue="ixkPK1yodzMfVMi2JKQi5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<sst xmlns="http://schemas.openxmlformats.org/spreadsheetml/2006/main" count="236" uniqueCount="119">
  <si>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</si>
  <si>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</si>
  <si>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</si>
  <si>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</si>
  <si>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</si>
  <si>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</si>
  <si>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</si>
  <si>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</si>
  <si>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</si>
  <si>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</si>
  <si>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</si>
  <si>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</si>
  <si>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</si>
  <si>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</si>
  <si>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</si>
  <si>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</si>
  <si>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</si>
  <si>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</si>
  <si>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</si>
  <si>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</si>
  <si>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</si>
  <si>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</si>
  <si>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</si>
  <si>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</si>
  <si>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</si>
  <si>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</si>
  <si>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</si>
  <si>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</si>
  <si>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</si>
  <si>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</si>
  <si>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</si>
  <si>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</si>
  <si>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</si>
  <si>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</si>
  <si>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</si>
  <si>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</si>
  <si>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</si>
  <si>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</si>
  <si>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</si>
  <si>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</si>
  <si>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</si>
  <si>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</si>
  <si>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</si>
  <si>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</si>
  <si>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</si>
  <si>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</si>
  <si>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</si>
  <si>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</si>
  <si>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</si>
  <si>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</si>
  <si>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</si>
  <si>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</si>
  <si>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</si>
  <si>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</si>
  <si>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</si>
  <si>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</si>
  <si>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</si>
  <si>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</si>
  <si>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</si>
  <si>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</si>
  <si>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</si>
  <si>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</si>
  <si>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</si>
  <si>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</si>
  <si>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</si>
  <si>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</si>
  <si>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</si>
  <si>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</si>
  <si>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</si>
  <si>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</si>
  <si>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</si>
  <si>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</si>
  <si>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</si>
  <si>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</si>
  <si>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</si>
  <si>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</si>
  <si>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</si>
  <si>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</si>
  <si>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</si>
  <si>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</si>
  <si>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</si>
  <si>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</si>
  <si>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</si>
  <si>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</si>
  <si>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</si>
  <si>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</si>
  <si>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</si>
  <si>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</si>
  <si>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</si>
  <si>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</si>
  <si>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</si>
  <si>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</si>
  <si>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</si>
  <si>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</si>
  <si>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</si>
  <si>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</si>
  <si>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</si>
  <si>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</si>
  <si>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</si>
  <si>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</si>
  <si>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</si>
  <si>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</si>
  <si>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</si>
  <si>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</si>
  <si>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</si>
  <si>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</si>
  <si>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</si>
  <si>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</si>
  <si>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</si>
  <si>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</si>
  <si>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</si>
  <si>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</si>
  <si>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</si>
  <si>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</si>
  <si>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</si>
  <si>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</si>
  <si>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汚水処理原価は、類似団体より低い数値となっており、今後も接続率の向上や有収水量の増加に努め、汚水処理原価の改善に努めてまいります。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8">
      <t>ヒク</t>
    </rPh>
    <rPh sb="198" eb="200">
      <t>コンゴ</t>
    </rPh>
    <phoneticPr fontId="7"/>
  </si>
  <si>
    <t>　供用開始から16年～29年が経過しており改修等が必要な時期となってきていると考えられます。計画的な改修を行うため、平成28年度事業として、施設及び管路等の機能診断調査と最適整備構想（長期的な改修計画）の策定を行いました。今後、計画的な施設の改修を行うことで、施設の長寿命化及びライフサイクルコストの低減を図りたいと考えております。</t>
    <rPh sb="1" eb="3">
      <t>キョウヨウ</t>
    </rPh>
    <rPh sb="3" eb="5">
      <t>カイシ</t>
    </rPh>
    <phoneticPr fontId="7"/>
  </si>
  <si>
    <t>　本市の農業集落排水事業は、平成17年度の市町村合併以前から旧田辺市域の10地域で行われている事業です。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</si>
</sst>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70-44C3-AE94-215CA7F806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3A70-44C3-AE94-215CA7F806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46.73</c:v>
                </c:pt>
                <c:pt idx="1">
                  <c:v>46.42</c:v>
                </c:pt>
                <c:pt idx="2">
                  <c:v>46.11</c:v>
                </c:pt>
                <c:pt idx="3">
                  <c:v>45.93</c:v>
                </c:pt>
                <c:pt idx="4">
                  <c:v>44.48</c:v>
                </c:pt>
              </c:numCache>
            </c:numRef>
          </c:val>
          <c:extLst>
            <c:ext xmlns:c16="http://schemas.microsoft.com/office/drawing/2014/chart" uri="{C3380CC4-5D6E-409C-BE32-E72D297353CC}">
              <c16:uniqueId val="{00000000-8FD3-4DC0-A8CE-B7F4C8F750D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8FD3-4DC0-A8CE-B7F4C8F750D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c:v>
                </c:pt>
                <c:pt idx="1">
                  <c:v>81.87</c:v>
                </c:pt>
                <c:pt idx="2">
                  <c:v>82.06</c:v>
                </c:pt>
                <c:pt idx="3">
                  <c:v>82.35</c:v>
                </c:pt>
                <c:pt idx="4">
                  <c:v>82.36</c:v>
                </c:pt>
              </c:numCache>
            </c:numRef>
          </c:val>
          <c:extLst>
            <c:ext xmlns:c16="http://schemas.microsoft.com/office/drawing/2014/chart" uri="{C3380CC4-5D6E-409C-BE32-E72D297353CC}">
              <c16:uniqueId val="{00000000-F921-4644-9B41-5826EA5F25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921-4644-9B41-5826EA5F25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56.26</c:v>
                </c:pt>
                <c:pt idx="1">
                  <c:v>56.72</c:v>
                </c:pt>
                <c:pt idx="2">
                  <c:v>96.22</c:v>
                </c:pt>
                <c:pt idx="3">
                  <c:v>96.14</c:v>
                </c:pt>
                <c:pt idx="4">
                  <c:v>96.08</c:v>
                </c:pt>
              </c:numCache>
            </c:numRef>
          </c:val>
          <c:extLst>
            <c:ext xmlns:c16="http://schemas.microsoft.com/office/drawing/2014/chart" uri="{C3380CC4-5D6E-409C-BE32-E72D297353CC}">
              <c16:uniqueId val="{00000000-305F-468F-9BCE-53EAE81F94D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F-468F-9BCE-53EAE81F94D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69-47A7-8831-298BB9EC80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69-47A7-8831-298BB9EC80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FC-45E1-B65D-F442995F59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FC-45E1-B65D-F442995F59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0-4190-AF3D-6E4B01828FB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0-4190-AF3D-6E4B01828FB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C4-4468-A9A8-C48CDBEFBA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C4-4468-A9A8-C48CDBEFBA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2173.6799999999998</c:v>
                </c:pt>
                <c:pt idx="1">
                  <c:v>1056.48</c:v>
                </c:pt>
                <c:pt idx="2">
                  <c:v>2.88</c:v>
                </c:pt>
                <c:pt idx="3">
                  <c:v>2.59</c:v>
                </c:pt>
                <c:pt idx="4" formatCode="#,##0.00;&quot;△&quot;#,##0.00">
                  <c:v>0</c:v>
                </c:pt>
              </c:numCache>
            </c:numRef>
          </c:val>
          <c:extLst>
            <c:ext xmlns:c16="http://schemas.microsoft.com/office/drawing/2014/chart" uri="{C3380CC4-5D6E-409C-BE32-E72D297353CC}">
              <c16:uniqueId val="{00000000-4F53-422A-8AB2-108BA43D7D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F53-422A-8AB2-108BA43D7D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35.5</c:v>
                </c:pt>
                <c:pt idx="1">
                  <c:v>33.61</c:v>
                </c:pt>
                <c:pt idx="2">
                  <c:v>70.14</c:v>
                </c:pt>
                <c:pt idx="3">
                  <c:v>75.3</c:v>
                </c:pt>
                <c:pt idx="4">
                  <c:v>71.510000000000005</c:v>
                </c:pt>
              </c:numCache>
            </c:numRef>
          </c:val>
          <c:extLst>
            <c:ext xmlns:c16="http://schemas.microsoft.com/office/drawing/2014/chart" uri="{C3380CC4-5D6E-409C-BE32-E72D297353CC}">
              <c16:uniqueId val="{00000000-9636-443E-AE33-117043780E4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636-443E-AE33-117043780E4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405.23</c:v>
                </c:pt>
                <c:pt idx="1">
                  <c:v>440.34</c:v>
                </c:pt>
                <c:pt idx="2">
                  <c:v>213.39</c:v>
                </c:pt>
                <c:pt idx="3">
                  <c:v>212.47</c:v>
                </c:pt>
                <c:pt idx="4">
                  <c:v>225.63</c:v>
                </c:pt>
              </c:numCache>
            </c:numRef>
          </c:val>
          <c:extLst>
            <c:ext xmlns:c16="http://schemas.microsoft.com/office/drawing/2014/chart" uri="{C3380CC4-5D6E-409C-BE32-E72D297353CC}">
              <c16:uniqueId val="{00000000-F947-48FC-85FF-67EE299414F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F947-48FC-85FF-67EE299414F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和歌山県　田辺市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63">
        <f>データ!S6</f>
        <v>73072</v>
      </c>
      <c r="AM8" s="63"/>
      <c r="AN8" s="63"/>
      <c r="AO8" s="63"/>
      <c r="AP8" s="63"/>
      <c r="AQ8" s="63"/>
      <c r="AR8" s="63"/>
      <c r="AS8" s="63"/>
      <c r="AT8" s="62">
        <f>データ!T6</f>
        <v>1026.9100000000001</v>
      </c>
      <c r="AU8" s="62"/>
      <c r="AV8" s="62"/>
      <c r="AW8" s="62"/>
      <c r="AX8" s="62"/>
      <c r="AY8" s="62"/>
      <c r="AZ8" s="62"/>
      <c r="BA8" s="62"/>
      <c r="BB8" s="62">
        <f>データ!U6</f>
        <v>71.16</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11.38</v>
      </c>
      <c r="Q10" s="62"/>
      <c r="R10" s="62"/>
      <c r="S10" s="62"/>
      <c r="T10" s="62"/>
      <c r="U10" s="62"/>
      <c r="V10" s="62"/>
      <c r="W10" s="62">
        <f>データ!Q6</f>
        <v>100</v>
      </c>
      <c r="X10" s="62"/>
      <c r="Y10" s="62"/>
      <c r="Z10" s="62"/>
      <c r="AA10" s="62"/>
      <c r="AB10" s="62"/>
      <c r="AC10" s="62"/>
      <c r="AD10" s="63">
        <f>データ!R6</f>
        <v>3850</v>
      </c>
      <c r="AE10" s="63"/>
      <c r="AF10" s="63"/>
      <c r="AG10" s="63"/>
      <c r="AH10" s="63"/>
      <c r="AI10" s="63"/>
      <c r="AJ10" s="63"/>
      <c r="AK10" s="2"/>
      <c r="AL10" s="63">
        <f>データ!V6</f>
        <v>8255</v>
      </c>
      <c r="AM10" s="63"/>
      <c r="AN10" s="63"/>
      <c r="AO10" s="63"/>
      <c r="AP10" s="63"/>
      <c r="AQ10" s="63"/>
      <c r="AR10" s="63"/>
      <c r="AS10" s="63"/>
      <c r="AT10" s="62">
        <f>データ!W6</f>
        <v>3.35</v>
      </c>
      <c r="AU10" s="62"/>
      <c r="AV10" s="62"/>
      <c r="AW10" s="62"/>
      <c r="AX10" s="62"/>
      <c r="AY10" s="62"/>
      <c r="AZ10" s="62"/>
      <c r="BA10" s="62"/>
      <c r="BB10" s="62">
        <f>データ!X6</f>
        <v>2464.1799999999998</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118</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2/1yT3S2Px5CyKTTmWfcneaxEeyGQJWXCYGg2N8LTZexajwYrkpt3XNzSMyIIHkGWxbTGHhudRw5H783e8xPmQ==" saltValue="Ly6u6hRs+1q4v6O/H2pj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60:BJ61"/>
    <mergeCell ref="BL64:BZ65"/>
    <mergeCell ref="BL10:BM10"/>
    <mergeCell ref="BL11:BZ13"/>
    <mergeCell ref="B14:BJ15"/>
    <mergeCell ref="BL14:BZ15"/>
    <mergeCell ref="BL45:BZ46"/>
    <mergeCell ref="BL16:BZ44"/>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302066</v>
      </c>
      <c r="D6" s="33">
        <f t="shared" si="3"/>
        <v>47</v>
      </c>
      <c r="E6" s="33">
        <f t="shared" si="3"/>
        <v>17</v>
      </c>
      <c r="F6" s="33">
        <f t="shared" si="3"/>
        <v>5</v>
      </c>
      <c r="G6" s="33">
        <f t="shared" si="3"/>
        <v>0</v>
      </c>
      <c r="H6" s="33" t="str">
        <f t="shared" si="3"/>
        <v>和歌山県　田辺市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11.38</v>
      </c>
      <c r="Q6" s="34">
        <f t="shared" si="3"/>
        <v>100</v>
      </c>
      <c r="R6" s="34">
        <f t="shared" si="3"/>
        <v>3850</v>
      </c>
      <c r="S6" s="34">
        <f t="shared" si="3"/>
        <v>73072</v>
      </c>
      <c r="T6" s="34">
        <f t="shared" si="3"/>
        <v>1026.9100000000001</v>
      </c>
      <c r="U6" s="34">
        <f t="shared" si="3"/>
        <v>71.16</v>
      </c>
      <c r="V6" s="34">
        <f t="shared" si="3"/>
        <v>8255</v>
      </c>
      <c r="W6" s="34">
        <f t="shared" si="3"/>
        <v>3.35</v>
      </c>
      <c r="X6" s="34">
        <f t="shared" si="3"/>
        <v>2464.1799999999998</v>
      </c>
      <c r="Y6" s="35">
        <f>IF(Y7="",NA(),Y7)</f>
        <v>56.26</v>
      </c>
      <c r="Z6" s="35">
        <f t="shared" ref="Z6:AH6" si="4">IF(Z7="",NA(),Z7)</f>
        <v>56.72</v>
      </c>
      <c r="AA6" s="35">
        <f t="shared" si="4"/>
        <v>96.22</v>
      </c>
      <c r="AB6" s="35">
        <f t="shared" si="4"/>
        <v>96.14</v>
      </c>
      <c r="AC6" s="35">
        <f t="shared" si="4"/>
        <v>96.08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2173.6799999999998</v>
      </c>
      <c r="BG6" s="35">
        <f t="shared" ref="BG6:BO6" si="7">IF(BG7="",NA(),BG7)</f>
        <v>1056.48</v>
      </c>
      <c r="BH6" s="35">
        <f t="shared" si="7"/>
        <v>2.88</v>
      </c>
      <c r="BI6" s="35">
        <f t="shared" si="7"/>
        <v>2.59</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35.5</v>
      </c>
      <c r="BR6" s="35">
        <f t="shared" ref="BR6:BZ6" si="8">IF(BR7="",NA(),BR7)</f>
        <v>33.61</v>
      </c>
      <c r="BS6" s="35">
        <f t="shared" si="8"/>
        <v>70.14</v>
      </c>
      <c r="BT6" s="35">
        <f t="shared" si="8"/>
        <v>75.3</v>
      </c>
      <c r="BU6" s="35">
        <f t="shared" si="8"/>
        <v>71.510000000000005</v>
      </c>
      <c r="BV6" s="35">
        <f t="shared" si="8"/>
        <v>52.19</v>
      </c>
      <c r="BW6" s="35">
        <f t="shared" si="8"/>
        <v>55.32</v>
      </c>
      <c r="BX6" s="35">
        <f t="shared" si="8"/>
        <v>59.8</v>
      </c>
      <c r="BY6" s="35">
        <f t="shared" si="8"/>
        <v>57.77</v>
      </c>
      <c r="BZ6" s="35">
        <f t="shared" si="8"/>
        <v>57.31</v>
      </c>
      <c r="CA6" s="34" t="str">
        <f>IF(CA7="","",IF(CA7="-","【-】","【"&amp;SUBSTITUTE(TEXT(CA7,"#,##0.00"),"-","△")&amp;"】"))</f>
        <v>【59.59】</v>
      </c>
      <c r="CB6" s="35">
        <f>IF(CB7="",NA(),CB7)</f>
        <v>405.23</v>
      </c>
      <c r="CC6" s="35">
        <f t="shared" ref="CC6:CK6" si="9">IF(CC7="",NA(),CC7)</f>
        <v>440.34</v>
      </c>
      <c r="CD6" s="35">
        <f t="shared" si="9"/>
        <v>213.39</v>
      </c>
      <c r="CE6" s="35">
        <f t="shared" si="9"/>
        <v>212.47</v>
      </c>
      <c r="CF6" s="35">
        <f t="shared" si="9"/>
        <v>225.63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46.73</v>
      </c>
      <c r="CN6" s="35">
        <f t="shared" ref="CN6:CV6" si="10">IF(CN7="",NA(),CN7)</f>
        <v>46.42</v>
      </c>
      <c r="CO6" s="35">
        <f t="shared" si="10"/>
        <v>46.11</v>
      </c>
      <c r="CP6" s="35">
        <f t="shared" si="10"/>
        <v>45.93</v>
      </c>
      <c r="CQ6" s="35">
        <f t="shared" si="10"/>
        <v>44.48</v>
      </c>
      <c r="CR6" s="35">
        <f t="shared" si="10"/>
        <v>52.31</v>
      </c>
      <c r="CS6" s="35">
        <f t="shared" si="10"/>
        <v>60.65</v>
      </c>
      <c r="CT6" s="35">
        <f t="shared" si="10"/>
        <v>51.75</v>
      </c>
      <c r="CU6" s="35">
        <f t="shared" si="10"/>
        <v>50.68</v>
      </c>
      <c r="CV6" s="35">
        <f t="shared" si="10"/>
        <v>50.14</v>
      </c>
      <c r="CW6" s="34" t="str">
        <f>IF(CW7="","",IF(CW7="-","【-】","【"&amp;SUBSTITUTE(TEXT(CW7,"#,##0.00"),"-","△")&amp;"】"))</f>
        <v>【51.30】</v>
      </c>
      <c r="CX6" s="35">
        <f>IF(CX7="",NA(),CX7)</f>
        <v>82</v>
      </c>
      <c r="CY6" s="35">
        <f t="shared" ref="CY6:DG6" si="11">IF(CY7="",NA(),CY7)</f>
        <v>81.87</v>
      </c>
      <c r="CZ6" s="35">
        <f t="shared" si="11"/>
        <v>82.06</v>
      </c>
      <c r="DA6" s="35">
        <f t="shared" si="11"/>
        <v>82.35</v>
      </c>
      <c r="DB6" s="35">
        <f t="shared" si="11"/>
        <v>82.36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302066</v>
      </c>
      <c r="D7" s="37">
        <v>47</v>
      </c>
      <c r="E7" s="37">
        <v>17</v>
      </c>
      <c r="F7" s="37">
        <v>5</v>
      </c>
      <c r="G7" s="37">
        <v>0</v>
      </c>
      <c r="H7" s="37" t="s">
        <v>98</v>
      </c>
      <c r="I7" s="37" t="s">
        <v>99</v>
      </c>
      <c r="J7" s="37" t="s">
        <v>100</v>
      </c>
      <c r="K7" s="37" t="s">
        <v>101</v>
      </c>
      <c r="L7" s="37" t="s">
        <v>102</v>
      </c>
      <c r="M7" s="37" t="s">
        <v>103</v>
      </c>
      <c r="N7" s="38" t="s">
        <v>104</v>
      </c>
      <c r="O7" s="38" t="s">
        <v>105</v>
      </c>
      <c r="P7" s="38">
        <v>11.38</v>
      </c>
      <c r="Q7" s="38">
        <v>100</v>
      </c>
      <c r="R7" s="38">
        <v>3850</v>
      </c>
      <c r="S7" s="38">
        <v>73072</v>
      </c>
      <c r="T7" s="38">
        <v>1026.9100000000001</v>
      </c>
      <c r="U7" s="38">
        <v>71.16</v>
      </c>
      <c r="V7" s="38">
        <v>8255</v>
      </c>
      <c r="W7" s="38">
        <v>3.35</v>
      </c>
      <c r="X7" s="38">
        <v>2464.1799999999998</v>
      </c>
      <c r="Y7" s="38">
        <v>56.26</v>
      </c>
      <c r="Z7" s="38">
        <v>56.72</v>
      </c>
      <c r="AA7" s="38">
        <v>96.22</v>
      </c>
      <c r="AB7" s="38">
        <v>96.14</v>
      </c>
      <c r="AC7" s="38">
        <v>96.08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2173.6799999999998</v>
      </c>
      <c r="BG7" s="38">
        <v>1056.48</v>
      </c>
      <c r="BH7" s="38">
        <v>2.88</v>
      </c>
      <c r="BI7" s="38">
        <v>2.59</v>
      </c>
      <c r="BJ7" s="38">
        <v>0</v>
      </c>
      <c r="BK7" s="38">
        <v>1081.8</v>
      </c>
      <c r="BL7" s="38">
        <v>974.93</v>
      </c>
      <c r="BM7" s="38">
        <v>855.8</v>
      </c>
      <c r="BN7" s="38">
        <v>789.46</v>
      </c>
      <c r="BO7" s="38">
        <v>826.83</v>
      </c>
      <c r="BP7" s="38">
        <v>765.47</v>
      </c>
      <c r="BQ7" s="38">
        <v>35.5</v>
      </c>
      <c r="BR7" s="38">
        <v>33.61</v>
      </c>
      <c r="BS7" s="38">
        <v>70.14</v>
      </c>
      <c r="BT7" s="38">
        <v>75.3</v>
      </c>
      <c r="BU7" s="38">
        <v>71.510000000000005</v>
      </c>
      <c r="BV7" s="38">
        <v>52.19</v>
      </c>
      <c r="BW7" s="38">
        <v>55.32</v>
      </c>
      <c r="BX7" s="38">
        <v>59.8</v>
      </c>
      <c r="BY7" s="38">
        <v>57.77</v>
      </c>
      <c r="BZ7" s="38">
        <v>57.31</v>
      </c>
      <c r="CA7" s="38">
        <v>59.59</v>
      </c>
      <c r="CB7" s="38">
        <v>405.23</v>
      </c>
      <c r="CC7" s="38">
        <v>440.34</v>
      </c>
      <c r="CD7" s="38">
        <v>213.39</v>
      </c>
      <c r="CE7" s="38">
        <v>212.47</v>
      </c>
      <c r="CF7" s="38">
        <v>225.63</v>
      </c>
      <c r="CG7" s="38">
        <v>296.14</v>
      </c>
      <c r="CH7" s="38">
        <v>283.17</v>
      </c>
      <c r="CI7" s="38">
        <v>263.76</v>
      </c>
      <c r="CJ7" s="38">
        <v>274.35000000000002</v>
      </c>
      <c r="CK7" s="38">
        <v>273.52</v>
      </c>
      <c r="CL7" s="38">
        <v>257.86</v>
      </c>
      <c r="CM7" s="38">
        <v>46.73</v>
      </c>
      <c r="CN7" s="38">
        <v>46.42</v>
      </c>
      <c r="CO7" s="38">
        <v>46.11</v>
      </c>
      <c r="CP7" s="38">
        <v>45.93</v>
      </c>
      <c r="CQ7" s="38">
        <v>44.48</v>
      </c>
      <c r="CR7" s="38">
        <v>52.31</v>
      </c>
      <c r="CS7" s="38">
        <v>60.65</v>
      </c>
      <c r="CT7" s="38">
        <v>51.75</v>
      </c>
      <c r="CU7" s="38">
        <v>50.68</v>
      </c>
      <c r="CV7" s="38">
        <v>50.14</v>
      </c>
      <c r="CW7" s="38">
        <v>51.3</v>
      </c>
      <c r="CX7" s="38">
        <v>82</v>
      </c>
      <c r="CY7" s="38">
        <v>81.87</v>
      </c>
      <c r="CZ7" s="38">
        <v>82.06</v>
      </c>
      <c r="DA7" s="38">
        <v>82.35</v>
      </c>
      <c r="DB7" s="38">
        <v>82.36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2021-02-04T06:35:47Z</dcterms:modified>
</cp:coreProperties>
</file>