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LGMAIN-NAS\tanabelg\040800財政課\財政係\ホームページ用\更新ファイル\令和４年度\230227（当初、3補ほか）\経営比較分析\02.掲載ファイル\"/>
    </mc:Choice>
  </mc:AlternateContent>
  <xr:revisionPtr revIDLastSave="0" documentId="13_ncr:1_{0F4FCB14-F0F5-4AE3-8A5C-B5143A4DCAD2}" xr6:coauthVersionLast="36" xr6:coauthVersionMax="36" xr10:uidLastSave="{00000000-0000-0000-0000-000000000000}"/>
  <workbookProtection workbookAlgorithmName="SHA-512" workbookHashValue="0RtFWKrVc/lTYblwbbmtE9HfkSCJhaEMkce3SDvYIiHUW7nK0FXSZ7XbHQTPvMm/mUqn356ti85Ywt+zJZb8Vg==" workbookSaltValue="wRNYDD99nvA59H0JbmsDAQ==" workbookSpinCount="100000" lockStructure="1"/>
  <bookViews>
    <workbookView xWindow="0" yWindow="0" windowWidth="15360" windowHeight="7632"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S6" i="5"/>
  <c r="R6" i="5"/>
  <c r="Q6" i="5"/>
  <c r="W10" i="4" s="1"/>
  <c r="P6" i="5"/>
  <c r="P10" i="4" s="1"/>
  <c r="O6" i="5"/>
  <c r="N6" i="5"/>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K86" i="4"/>
  <c r="J86" i="4"/>
  <c r="I86" i="4"/>
  <c r="H86" i="4"/>
  <c r="E86" i="4"/>
  <c r="AT10" i="4"/>
  <c r="AL10" i="4"/>
  <c r="AD10" i="4"/>
  <c r="I10" i="4"/>
  <c r="B10" i="4"/>
  <c r="BB8" i="4"/>
  <c r="AT8" i="4"/>
  <c r="AL8" i="4"/>
  <c r="I8" i="4"/>
</calcChain>
</file>

<file path=xl/sharedStrings.xml><?xml version="1.0" encoding="utf-8"?>
<sst xmlns="http://schemas.openxmlformats.org/spreadsheetml/2006/main" count="236" uniqueCount="119">
  <si>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</si>
  <si>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</si>
  <si>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</si>
  <si>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</si>
  <si>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</si>
  <si>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</si>
  <si>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</si>
  <si>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</si>
  <si>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</si>
  <si>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</si>
  <si>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</si>
  <si>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</si>
  <si>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</si>
  <si>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</si>
  <si>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</si>
  <si>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</si>
  <si>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</si>
  <si>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</si>
  <si>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</si>
  <si>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</si>
  <si>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</si>
  <si>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</si>
  <si>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</si>
  <si>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</si>
  <si>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</si>
  <si>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</si>
  <si>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</si>
  <si>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</si>
  <si>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</si>
  <si>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</si>
  <si>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</si>
  <si>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</si>
  <si>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</si>
  <si>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</si>
  <si>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</si>
  <si>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</si>
  <si>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</si>
  <si>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</si>
  <si>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</si>
  <si>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</si>
  <si>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</si>
  <si>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</si>
  <si>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</si>
  <si>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</si>
  <si>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</si>
  <si>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</si>
  <si>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</si>
  <si>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</si>
  <si>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</si>
  <si>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</si>
  <si>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</si>
  <si>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</si>
  <si>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</si>
  <si>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</si>
  <si>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</si>
  <si>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</si>
  <si>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</si>
  <si>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</si>
  <si>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</si>
  <si>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</si>
  <si>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</si>
  <si>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</si>
  <si>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</si>
  <si>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</si>
  <si>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</si>
  <si>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</si>
  <si>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</si>
  <si>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</si>
  <si>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</si>
  <si>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</si>
  <si>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</si>
  <si>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</si>
  <si>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</si>
  <si>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</si>
  <si>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</si>
  <si>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</si>
  <si>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</si>
  <si>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</si>
  <si>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</si>
  <si>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</si>
  <si>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</si>
  <si>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</si>
  <si>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</si>
  <si>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</si>
  <si>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</si>
  <si>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</si>
  <si>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</si>
  <si>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</si>
  <si>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</si>
  <si>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</si>
  <si>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</si>
  <si>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</si>
  <si>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</si>
  <si>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</si>
  <si>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</si>
  <si>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</si>
  <si>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</si>
  <si>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</si>
  <si>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田辺市</t>
  </si>
  <si>
    <t>法非適用</t>
  </si>
  <si>
    <t>下水道事業</t>
  </si>
  <si>
    <t>林業集落排水</t>
  </si>
  <si>
    <t>G2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</si>
  <si>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</si>
  <si>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</si>
  <si>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</si>
  <si>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</si>
  <si>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</si>
  <si>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</si>
  <si>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</si>
  <si>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</si>
  <si>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</si>
  <si>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</si>
  <si>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</si>
  <si>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</si>
  <si>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</si>
  <si>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本市の林業集落排水事業は、平成17年度の市町村合併以前から旧龍神村内の２地区で行われている過疎地域における事業です。
　処理区域内は高齢化が進んでおり、加入率の減少が料金収入に影響を及ぼしており、今後、大幅な収入の増加は難しいと考えられますが、接続促進の啓発及び周知活動に努めるとともに、計画的かつ効率的な施設の維持管理を行い、地域の生活環境の向上を図り、経営の安定化に努めてまいります。</t>
  </si>
  <si>
    <r>
      <t>　収益的収支比率及び経費回収率について、本来、料金収入で会計全体を賄う独立採算による経営が基本と考えますが、全体計画区域内の地域実情を勘案する中で、現状の料金収入のみで運営することは困難な状況であり、一般会計からの繰入金収入に頼らざるを得ない状況です。今後、経営改善に向け施設維持管理経費の更なる節減や、計画的な施設改修等に努めてまいります。
　汚水処理原価は類似団体より高い数値となっておりますが、処理区域内の高齢化が進み、利用者の減少に</t>
    </r>
    <r>
      <rPr>
        <sz val="11"/>
        <color rgb="FF00B0F0"/>
        <rFont val="ＭＳ ゴシック"/>
        <family val="3"/>
        <charset val="128"/>
      </rPr>
      <t>伴う</t>
    </r>
    <r>
      <rPr>
        <sz val="11"/>
        <color theme="1"/>
        <rFont val="ＭＳ ゴシック"/>
        <family val="3"/>
        <charset val="128"/>
      </rPr>
      <t>有収水量の減少によるもので、処理区域内の状況から接続率の大きな向上は見込めないため、維持管理費の節減に努め、汚水処理原価の改善に努めてまいります。
　施設利用率は類似団体より若干高い水準となっていますが、水洗化率は類似団体より低い水準となっており、使用料収入の増加を図るためにも水洗化率向上に係る取組みに努めてまいります。</t>
    </r>
    <rPh sb="220" eb="221">
      <t>トモナ</t>
    </rPh>
    <rPh sb="368" eb="369">
      <t>カカ</t>
    </rPh>
    <phoneticPr fontId="4"/>
  </si>
  <si>
    <r>
      <t>　供用開始から</t>
    </r>
    <r>
      <rPr>
        <sz val="11"/>
        <color rgb="FF00B0F0"/>
        <rFont val="ＭＳ ゴシック"/>
        <family val="3"/>
        <charset val="128"/>
      </rPr>
      <t>18</t>
    </r>
    <r>
      <rPr>
        <sz val="11"/>
        <color theme="1"/>
        <rFont val="ＭＳ ゴシック"/>
        <family val="3"/>
        <charset val="128"/>
      </rPr>
      <t>年～</t>
    </r>
    <r>
      <rPr>
        <sz val="11"/>
        <color rgb="FF00B0F0"/>
        <rFont val="ＭＳ ゴシック"/>
        <family val="3"/>
        <charset val="128"/>
      </rPr>
      <t>21</t>
    </r>
    <r>
      <rPr>
        <sz val="11"/>
        <color theme="1"/>
        <rFont val="ＭＳ ゴシック"/>
        <family val="3"/>
        <charset val="128"/>
      </rPr>
      <t>年が経過しております。令和</t>
    </r>
    <r>
      <rPr>
        <sz val="11"/>
        <color rgb="FF00B0F0"/>
        <rFont val="ＭＳ ゴシック"/>
        <family val="3"/>
        <charset val="128"/>
      </rPr>
      <t>３</t>
    </r>
    <r>
      <rPr>
        <sz val="11"/>
        <color theme="1"/>
        <rFont val="ＭＳ ゴシック"/>
        <family val="3"/>
        <charset val="128"/>
      </rPr>
      <t>年度末時点において、大きな改修などが必要となる施設の劣化は生じておりませんが、今後老朽化により発生する改修経費も想定した計画的な老朽化対策に取り組んでまいります。</t>
    </r>
    <rPh sb="1" eb="3">
      <t>キョウヨウ</t>
    </rPh>
    <rPh sb="3" eb="5">
      <t>カイシ</t>
    </rPh>
    <rPh sb="15" eb="17">
      <t>ケイカ</t>
    </rPh>
    <rPh sb="27" eb="29">
      <t>ネンド</t>
    </rPh>
    <rPh sb="29" eb="30">
      <t>マツ</t>
    </rPh>
    <rPh sb="30" eb="32">
      <t>ジテン</t>
    </rPh>
    <rPh sb="45" eb="47">
      <t>ヒツヨウ</t>
    </rPh>
    <rPh sb="50" eb="52">
      <t>シセツ</t>
    </rPh>
    <rPh sb="53" eb="55">
      <t>レッカ</t>
    </rPh>
    <rPh sb="56" eb="57">
      <t>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</si>
</sst>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00B0F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CB1-4697-BF84-28C6082D41A5}"/>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CB1-4697-BF84-28C6082D41A5}"/>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44.44</c:v>
                </c:pt>
                <c:pt idx="1">
                  <c:v>100</c:v>
                </c:pt>
                <c:pt idx="2">
                  <c:v>44.44</c:v>
                </c:pt>
                <c:pt idx="3">
                  <c:v>44.44</c:v>
                </c:pt>
                <c:pt idx="4">
                  <c:v>44.44</c:v>
                </c:pt>
              </c:numCache>
            </c:numRef>
          </c:val>
          <c:extLst>
            <c:ext xmlns:c16="http://schemas.microsoft.com/office/drawing/2014/chart" uri="{C3380CC4-5D6E-409C-BE32-E72D297353CC}">
              <c16:uniqueId val="{00000000-600A-46D4-8F69-62E1DCE6BFAC}"/>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40.67</c:v>
                </c:pt>
                <c:pt idx="1">
                  <c:v>48.01</c:v>
                </c:pt>
                <c:pt idx="2">
                  <c:v>40.28</c:v>
                </c:pt>
                <c:pt idx="3">
                  <c:v>42.48</c:v>
                </c:pt>
                <c:pt idx="4">
                  <c:v>39.770000000000003</c:v>
                </c:pt>
              </c:numCache>
            </c:numRef>
          </c:val>
          <c:smooth val="0"/>
          <c:extLst>
            <c:ext xmlns:c16="http://schemas.microsoft.com/office/drawing/2014/chart" uri="{C3380CC4-5D6E-409C-BE32-E72D297353CC}">
              <c16:uniqueId val="{00000001-600A-46D4-8F69-62E1DCE6BFAC}"/>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78.650000000000006</c:v>
                </c:pt>
                <c:pt idx="1">
                  <c:v>76.400000000000006</c:v>
                </c:pt>
                <c:pt idx="2">
                  <c:v>76.67</c:v>
                </c:pt>
                <c:pt idx="3">
                  <c:v>77.78</c:v>
                </c:pt>
                <c:pt idx="4">
                  <c:v>77.17</c:v>
                </c:pt>
              </c:numCache>
            </c:numRef>
          </c:val>
          <c:extLst>
            <c:ext xmlns:c16="http://schemas.microsoft.com/office/drawing/2014/chart" uri="{C3380CC4-5D6E-409C-BE32-E72D297353CC}">
              <c16:uniqueId val="{00000000-EF5F-4A22-9580-CD75D85C89DC}"/>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89.47</c:v>
                </c:pt>
                <c:pt idx="1">
                  <c:v>91.18</c:v>
                </c:pt>
                <c:pt idx="2">
                  <c:v>90.78</c:v>
                </c:pt>
                <c:pt idx="3">
                  <c:v>90.73</c:v>
                </c:pt>
                <c:pt idx="4">
                  <c:v>91.64</c:v>
                </c:pt>
              </c:numCache>
            </c:numRef>
          </c:val>
          <c:smooth val="0"/>
          <c:extLst>
            <c:ext xmlns:c16="http://schemas.microsoft.com/office/drawing/2014/chart" uri="{C3380CC4-5D6E-409C-BE32-E72D297353CC}">
              <c16:uniqueId val="{00000001-EF5F-4A22-9580-CD75D85C89DC}"/>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99.26</c:v>
                </c:pt>
                <c:pt idx="1">
                  <c:v>98.99</c:v>
                </c:pt>
                <c:pt idx="2">
                  <c:v>98.8</c:v>
                </c:pt>
                <c:pt idx="3">
                  <c:v>99.22</c:v>
                </c:pt>
                <c:pt idx="4">
                  <c:v>98.46</c:v>
                </c:pt>
              </c:numCache>
            </c:numRef>
          </c:val>
          <c:extLst>
            <c:ext xmlns:c16="http://schemas.microsoft.com/office/drawing/2014/chart" uri="{C3380CC4-5D6E-409C-BE32-E72D297353CC}">
              <c16:uniqueId val="{00000000-FCEC-4FA3-8E51-9C5B3A150A2D}"/>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CEC-4FA3-8E51-9C5B3A150A2D}"/>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157-47AD-921B-60F285F8CE1C}"/>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157-47AD-921B-60F285F8CE1C}"/>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84E-47B4-A028-9B7AD5478E50}"/>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84E-47B4-A028-9B7AD5478E50}"/>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9F0-4CDD-B401-B24DC4EC3261}"/>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9F0-4CDD-B401-B24DC4EC3261}"/>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E83-48DB-9B8B-43A8C489AD7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E83-48DB-9B8B-43A8C489AD74}"/>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2BB-48BE-8ACA-67197E2A91D6}"/>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438.26</c:v>
                </c:pt>
                <c:pt idx="1">
                  <c:v>506.14</c:v>
                </c:pt>
                <c:pt idx="2">
                  <c:v>544.96</c:v>
                </c:pt>
                <c:pt idx="3">
                  <c:v>406.44</c:v>
                </c:pt>
                <c:pt idx="4">
                  <c:v>254.5</c:v>
                </c:pt>
              </c:numCache>
            </c:numRef>
          </c:val>
          <c:smooth val="0"/>
          <c:extLst>
            <c:ext xmlns:c16="http://schemas.microsoft.com/office/drawing/2014/chart" uri="{C3380CC4-5D6E-409C-BE32-E72D297353CC}">
              <c16:uniqueId val="{00000001-22BB-48BE-8ACA-67197E2A91D6}"/>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15.8</c:v>
                </c:pt>
                <c:pt idx="1">
                  <c:v>15.25</c:v>
                </c:pt>
                <c:pt idx="2">
                  <c:v>19.71</c:v>
                </c:pt>
                <c:pt idx="3">
                  <c:v>19.82</c:v>
                </c:pt>
                <c:pt idx="4">
                  <c:v>19.29</c:v>
                </c:pt>
              </c:numCache>
            </c:numRef>
          </c:val>
          <c:extLst>
            <c:ext xmlns:c16="http://schemas.microsoft.com/office/drawing/2014/chart" uri="{C3380CC4-5D6E-409C-BE32-E72D297353CC}">
              <c16:uniqueId val="{00000000-4C12-474B-9D49-55D337E77CB1}"/>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39.86</c:v>
                </c:pt>
                <c:pt idx="1">
                  <c:v>35.86</c:v>
                </c:pt>
                <c:pt idx="2">
                  <c:v>42.51</c:v>
                </c:pt>
                <c:pt idx="3">
                  <c:v>35.93</c:v>
                </c:pt>
                <c:pt idx="4">
                  <c:v>36.1</c:v>
                </c:pt>
              </c:numCache>
            </c:numRef>
          </c:val>
          <c:smooth val="0"/>
          <c:extLst>
            <c:ext xmlns:c16="http://schemas.microsoft.com/office/drawing/2014/chart" uri="{C3380CC4-5D6E-409C-BE32-E72D297353CC}">
              <c16:uniqueId val="{00000001-4C12-474B-9D49-55D337E77CB1}"/>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1488.44</c:v>
                </c:pt>
                <c:pt idx="1">
                  <c:v>1572.78</c:v>
                </c:pt>
                <c:pt idx="2">
                  <c:v>1269.8399999999999</c:v>
                </c:pt>
                <c:pt idx="3">
                  <c:v>1265.2</c:v>
                </c:pt>
                <c:pt idx="4">
                  <c:v>1255.5999999999999</c:v>
                </c:pt>
              </c:numCache>
            </c:numRef>
          </c:val>
          <c:extLst>
            <c:ext xmlns:c16="http://schemas.microsoft.com/office/drawing/2014/chart" uri="{C3380CC4-5D6E-409C-BE32-E72D297353CC}">
              <c16:uniqueId val="{00000000-6356-4B99-9535-B0B05937EBD3}"/>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451.49</c:v>
                </c:pt>
                <c:pt idx="1">
                  <c:v>448.63</c:v>
                </c:pt>
                <c:pt idx="2">
                  <c:v>447.34</c:v>
                </c:pt>
                <c:pt idx="3">
                  <c:v>499.55</c:v>
                </c:pt>
                <c:pt idx="4">
                  <c:v>529.77</c:v>
                </c:pt>
              </c:numCache>
            </c:numRef>
          </c:val>
          <c:smooth val="0"/>
          <c:extLst>
            <c:ext xmlns:c16="http://schemas.microsoft.com/office/drawing/2014/chart" uri="{C3380CC4-5D6E-409C-BE32-E72D297353CC}">
              <c16:uniqueId val="{00000001-6356-4B99-9535-B0B05937EBD3}"/>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【281.54】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【40.17】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【527.91】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8" t="str">
        <f>データ!H6</f>
        <v>和歌山県　田辺市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2">
      <c r="A8" s="2"/>
      <c r="B8" s="65" t="str">
        <f>データ!I6</f>
        <v>法非適用</v>
      </c>
      <c r="C8" s="65"/>
      <c r="D8" s="65"/>
      <c r="E8" s="65"/>
      <c r="F8" s="65"/>
      <c r="G8" s="65"/>
      <c r="H8" s="65"/>
      <c r="I8" s="65" t="str">
        <f>データ!J6</f>
        <v>下水道事業</v>
      </c>
      <c r="J8" s="65"/>
      <c r="K8" s="65"/>
      <c r="L8" s="65"/>
      <c r="M8" s="65"/>
      <c r="N8" s="65"/>
      <c r="O8" s="65"/>
      <c r="P8" s="65" t="str">
        <f>データ!K6</f>
        <v>林業集落排水</v>
      </c>
      <c r="Q8" s="65"/>
      <c r="R8" s="65"/>
      <c r="S8" s="65"/>
      <c r="T8" s="65"/>
      <c r="U8" s="65"/>
      <c r="V8" s="65"/>
      <c r="W8" s="65" t="str">
        <f>データ!L6</f>
        <v>G2</v>
      </c>
      <c r="X8" s="65"/>
      <c r="Y8" s="65"/>
      <c r="Z8" s="65"/>
      <c r="AA8" s="65"/>
      <c r="AB8" s="65"/>
      <c r="AC8" s="65"/>
      <c r="AD8" s="66" t="str">
        <f>データ!$M$6</f>
        <v>非設置</v>
      </c>
      <c r="AE8" s="66"/>
      <c r="AF8" s="66"/>
      <c r="AG8" s="66"/>
      <c r="AH8" s="66"/>
      <c r="AI8" s="66"/>
      <c r="AJ8" s="66"/>
      <c r="AK8" s="3"/>
      <c r="AL8" s="46">
        <f>データ!S6</f>
        <v>70880</v>
      </c>
      <c r="AM8" s="46"/>
      <c r="AN8" s="46"/>
      <c r="AO8" s="46"/>
      <c r="AP8" s="46"/>
      <c r="AQ8" s="46"/>
      <c r="AR8" s="46"/>
      <c r="AS8" s="46"/>
      <c r="AT8" s="45">
        <f>データ!T6</f>
        <v>1026.9100000000001</v>
      </c>
      <c r="AU8" s="45"/>
      <c r="AV8" s="45"/>
      <c r="AW8" s="45"/>
      <c r="AX8" s="45"/>
      <c r="AY8" s="45"/>
      <c r="AZ8" s="45"/>
      <c r="BA8" s="45"/>
      <c r="BB8" s="45">
        <f>データ!U6</f>
        <v>69.02</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2">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2">
      <c r="A10" s="2"/>
      <c r="B10" s="45" t="str">
        <f>データ!N6</f>
        <v>-</v>
      </c>
      <c r="C10" s="45"/>
      <c r="D10" s="45"/>
      <c r="E10" s="45"/>
      <c r="F10" s="45"/>
      <c r="G10" s="45"/>
      <c r="H10" s="45"/>
      <c r="I10" s="45" t="str">
        <f>データ!O6</f>
        <v>該当数値なし</v>
      </c>
      <c r="J10" s="45"/>
      <c r="K10" s="45"/>
      <c r="L10" s="45"/>
      <c r="M10" s="45"/>
      <c r="N10" s="45"/>
      <c r="O10" s="45"/>
      <c r="P10" s="45">
        <f>データ!P6</f>
        <v>0.13</v>
      </c>
      <c r="Q10" s="45"/>
      <c r="R10" s="45"/>
      <c r="S10" s="45"/>
      <c r="T10" s="45"/>
      <c r="U10" s="45"/>
      <c r="V10" s="45"/>
      <c r="W10" s="45">
        <f>データ!Q6</f>
        <v>100</v>
      </c>
      <c r="X10" s="45"/>
      <c r="Y10" s="45"/>
      <c r="Z10" s="45"/>
      <c r="AA10" s="45"/>
      <c r="AB10" s="45"/>
      <c r="AC10" s="45"/>
      <c r="AD10" s="46">
        <f>データ!R6</f>
        <v>4700</v>
      </c>
      <c r="AE10" s="46"/>
      <c r="AF10" s="46"/>
      <c r="AG10" s="46"/>
      <c r="AH10" s="46"/>
      <c r="AI10" s="46"/>
      <c r="AJ10" s="46"/>
      <c r="AK10" s="2"/>
      <c r="AL10" s="46">
        <f>データ!V6</f>
        <v>92</v>
      </c>
      <c r="AM10" s="46"/>
      <c r="AN10" s="46"/>
      <c r="AO10" s="46"/>
      <c r="AP10" s="46"/>
      <c r="AQ10" s="46"/>
      <c r="AR10" s="46"/>
      <c r="AS10" s="46"/>
      <c r="AT10" s="45">
        <f>データ!W6</f>
        <v>0.04</v>
      </c>
      <c r="AU10" s="45"/>
      <c r="AV10" s="45"/>
      <c r="AW10" s="45"/>
      <c r="AX10" s="45"/>
      <c r="AY10" s="45"/>
      <c r="AZ10" s="45"/>
      <c r="BA10" s="45"/>
      <c r="BB10" s="45">
        <f>データ!X6</f>
        <v>2300</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117</v>
      </c>
      <c r="BM16" s="30"/>
      <c r="BN16" s="30"/>
      <c r="BO16" s="30"/>
      <c r="BP16" s="30"/>
      <c r="BQ16" s="30"/>
      <c r="BR16" s="30"/>
      <c r="BS16" s="30"/>
      <c r="BT16" s="30"/>
      <c r="BU16" s="30"/>
      <c r="BV16" s="30"/>
      <c r="BW16" s="30"/>
      <c r="BX16" s="30"/>
      <c r="BY16" s="30"/>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118</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116</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44</v>
      </c>
      <c r="H86" s="12" t="str">
        <f>データ!BP6</f>
        <v>【281.54】</v>
      </c>
      <c r="I86" s="12" t="str">
        <f>データ!CA6</f>
        <v>【35.92】</v>
      </c>
      <c r="J86" s="12" t="str">
        <f>データ!CL6</f>
        <v>【527.91】</v>
      </c>
      <c r="K86" s="12" t="str">
        <f>データ!CW6</f>
        <v>【40.17】</v>
      </c>
      <c r="L86" s="12" t="str">
        <f>データ!DH6</f>
        <v>【91.09】</v>
      </c>
      <c r="M86" s="12" t="s">
        <v>43</v>
      </c>
      <c r="N86" s="12" t="s">
        <v>43</v>
      </c>
      <c r="O86" s="12" t="str">
        <f>データ!EO6</f>
        <v>【0.00】</v>
      </c>
    </row>
  </sheetData>
  <sheetProtection algorithmName="SHA-512" hashValue="HPlGnmtAMnayrdrYKSFTMTN2M31DSujGRkzaxq+5mcSYq8/DQo+jdJKPxTiGUeDO90/AXfFyCM+Holvg7ojcmg==" saltValue="NyTzBuFRMvFxIfUjpBCI2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2">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2021</v>
      </c>
      <c r="C6" s="19">
        <f t="shared" ref="C6:X6" si="3">C7</f>
        <v>302066</v>
      </c>
      <c r="D6" s="19">
        <f t="shared" si="3"/>
        <v>47</v>
      </c>
      <c r="E6" s="19">
        <f t="shared" si="3"/>
        <v>17</v>
      </c>
      <c r="F6" s="19">
        <f t="shared" si="3"/>
        <v>7</v>
      </c>
      <c r="G6" s="19">
        <f t="shared" si="3"/>
        <v>0</v>
      </c>
      <c r="H6" s="19" t="str">
        <f t="shared" si="3"/>
        <v>和歌山県　田辺市</v>
      </c>
      <c r="I6" s="19" t="str">
        <f t="shared" si="3"/>
        <v>法非適用</v>
      </c>
      <c r="J6" s="19" t="str">
        <f t="shared" si="3"/>
        <v>下水道事業</v>
      </c>
      <c r="K6" s="19" t="str">
        <f t="shared" si="3"/>
        <v>林業集落排水</v>
      </c>
      <c r="L6" s="19" t="str">
        <f t="shared" si="3"/>
        <v>G2</v>
      </c>
      <c r="M6" s="19" t="str">
        <f t="shared" si="3"/>
        <v>非設置</v>
      </c>
      <c r="N6" s="20" t="str">
        <f t="shared" si="3"/>
        <v>-</v>
      </c>
      <c r="O6" s="20" t="str">
        <f t="shared" si="3"/>
        <v>該当数値なし</v>
      </c>
      <c r="P6" s="20">
        <f t="shared" si="3"/>
        <v>0.13</v>
      </c>
      <c r="Q6" s="20">
        <f t="shared" si="3"/>
        <v>100</v>
      </c>
      <c r="R6" s="20">
        <f t="shared" si="3"/>
        <v>4700</v>
      </c>
      <c r="S6" s="20">
        <f t="shared" si="3"/>
        <v>70880</v>
      </c>
      <c r="T6" s="20">
        <f t="shared" si="3"/>
        <v>1026.9100000000001</v>
      </c>
      <c r="U6" s="20">
        <f t="shared" si="3"/>
        <v>69.02</v>
      </c>
      <c r="V6" s="20">
        <f t="shared" si="3"/>
        <v>92</v>
      </c>
      <c r="W6" s="20">
        <f t="shared" si="3"/>
        <v>0.04</v>
      </c>
      <c r="X6" s="20">
        <f t="shared" si="3"/>
        <v>2300</v>
      </c>
      <c r="Y6" s="21">
        <f>IF(Y7="",NA(),Y7)</f>
        <v>99.26</v>
      </c>
      <c r="Z6" s="21">
        <f t="shared" ref="Z6:AH6" si="4">IF(Z7="",NA(),Z7)</f>
        <v>98.99</v>
      </c>
      <c r="AA6" s="21">
        <f t="shared" si="4"/>
        <v>98.8</v>
      </c>
      <c r="AB6" s="21">
        <f t="shared" si="4"/>
        <v>99.22</v>
      </c>
      <c r="AC6" s="21">
        <f t="shared" si="4"/>
        <v>98.46</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438.26</v>
      </c>
      <c r="BL6" s="21">
        <f t="shared" si="7"/>
        <v>506.14</v>
      </c>
      <c r="BM6" s="21">
        <f t="shared" si="7"/>
        <v>544.96</v>
      </c>
      <c r="BN6" s="21">
        <f t="shared" si="7"/>
        <v>406.44</v>
      </c>
      <c r="BO6" s="21">
        <f t="shared" si="7"/>
        <v>254.5</v>
      </c>
      <c r="BP6" s="20" t="str">
        <f>IF(BP7="","",IF(BP7="-","【-】","【"&amp;SUBSTITUTE(TEXT(BP7,"#,##0.00"),"-","△")&amp;"】"))</f>
        <v>【281.54】</v>
      </c>
      <c r="BQ6" s="21">
        <f>IF(BQ7="",NA(),BQ7)</f>
        <v>15.8</v>
      </c>
      <c r="BR6" s="21">
        <f t="shared" ref="BR6:BZ6" si="8">IF(BR7="",NA(),BR7)</f>
        <v>15.25</v>
      </c>
      <c r="BS6" s="21">
        <f t="shared" si="8"/>
        <v>19.71</v>
      </c>
      <c r="BT6" s="21">
        <f t="shared" si="8"/>
        <v>19.82</v>
      </c>
      <c r="BU6" s="21">
        <f t="shared" si="8"/>
        <v>19.29</v>
      </c>
      <c r="BV6" s="21">
        <f t="shared" si="8"/>
        <v>39.86</v>
      </c>
      <c r="BW6" s="21">
        <f t="shared" si="8"/>
        <v>35.86</v>
      </c>
      <c r="BX6" s="21">
        <f t="shared" si="8"/>
        <v>42.51</v>
      </c>
      <c r="BY6" s="21">
        <f t="shared" si="8"/>
        <v>35.93</v>
      </c>
      <c r="BZ6" s="21">
        <f t="shared" si="8"/>
        <v>36.1</v>
      </c>
      <c r="CA6" s="20" t="str">
        <f>IF(CA7="","",IF(CA7="-","【-】","【"&amp;SUBSTITUTE(TEXT(CA7,"#,##0.00"),"-","△")&amp;"】"))</f>
        <v>【35.92】</v>
      </c>
      <c r="CB6" s="21">
        <f>IF(CB7="",NA(),CB7)</f>
        <v>1488.44</v>
      </c>
      <c r="CC6" s="21">
        <f t="shared" ref="CC6:CK6" si="9">IF(CC7="",NA(),CC7)</f>
        <v>1572.78</v>
      </c>
      <c r="CD6" s="21">
        <f t="shared" si="9"/>
        <v>1269.8399999999999</v>
      </c>
      <c r="CE6" s="21">
        <f t="shared" si="9"/>
        <v>1265.2</v>
      </c>
      <c r="CF6" s="21">
        <f t="shared" si="9"/>
        <v>1255.5999999999999</v>
      </c>
      <c r="CG6" s="21">
        <f t="shared" si="9"/>
        <v>451.49</v>
      </c>
      <c r="CH6" s="21">
        <f t="shared" si="9"/>
        <v>448.63</v>
      </c>
      <c r="CI6" s="21">
        <f t="shared" si="9"/>
        <v>447.34</v>
      </c>
      <c r="CJ6" s="21">
        <f t="shared" si="9"/>
        <v>499.55</v>
      </c>
      <c r="CK6" s="21">
        <f t="shared" si="9"/>
        <v>529.77</v>
      </c>
      <c r="CL6" s="20" t="str">
        <f>IF(CL7="","",IF(CL7="-","【-】","【"&amp;SUBSTITUTE(TEXT(CL7,"#,##0.00"),"-","△")&amp;"】"))</f>
        <v>【527.91】</v>
      </c>
      <c r="CM6" s="21">
        <f>IF(CM7="",NA(),CM7)</f>
        <v>44.44</v>
      </c>
      <c r="CN6" s="21">
        <f t="shared" ref="CN6:CV6" si="10">IF(CN7="",NA(),CN7)</f>
        <v>100</v>
      </c>
      <c r="CO6" s="21">
        <f t="shared" si="10"/>
        <v>44.44</v>
      </c>
      <c r="CP6" s="21">
        <f t="shared" si="10"/>
        <v>44.44</v>
      </c>
      <c r="CQ6" s="21">
        <f t="shared" si="10"/>
        <v>44.44</v>
      </c>
      <c r="CR6" s="21">
        <f t="shared" si="10"/>
        <v>40.67</v>
      </c>
      <c r="CS6" s="21">
        <f t="shared" si="10"/>
        <v>48.01</v>
      </c>
      <c r="CT6" s="21">
        <f t="shared" si="10"/>
        <v>40.28</v>
      </c>
      <c r="CU6" s="21">
        <f t="shared" si="10"/>
        <v>42.48</v>
      </c>
      <c r="CV6" s="21">
        <f t="shared" si="10"/>
        <v>39.770000000000003</v>
      </c>
      <c r="CW6" s="20" t="str">
        <f>IF(CW7="","",IF(CW7="-","【-】","【"&amp;SUBSTITUTE(TEXT(CW7,"#,##0.00"),"-","△")&amp;"】"))</f>
        <v>【40.17】</v>
      </c>
      <c r="CX6" s="21">
        <f>IF(CX7="",NA(),CX7)</f>
        <v>78.650000000000006</v>
      </c>
      <c r="CY6" s="21">
        <f t="shared" ref="CY6:DG6" si="11">IF(CY7="",NA(),CY7)</f>
        <v>76.400000000000006</v>
      </c>
      <c r="CZ6" s="21">
        <f t="shared" si="11"/>
        <v>76.67</v>
      </c>
      <c r="DA6" s="21">
        <f t="shared" si="11"/>
        <v>77.78</v>
      </c>
      <c r="DB6" s="21">
        <f t="shared" si="11"/>
        <v>77.17</v>
      </c>
      <c r="DC6" s="21">
        <f t="shared" si="11"/>
        <v>89.47</v>
      </c>
      <c r="DD6" s="21">
        <f t="shared" si="11"/>
        <v>91.18</v>
      </c>
      <c r="DE6" s="21">
        <f t="shared" si="11"/>
        <v>90.78</v>
      </c>
      <c r="DF6" s="21">
        <f t="shared" si="11"/>
        <v>90.73</v>
      </c>
      <c r="DG6" s="21">
        <f t="shared" si="11"/>
        <v>91.64</v>
      </c>
      <c r="DH6" s="20" t="str">
        <f>IF(DH7="","",IF(DH7="-","【-】","【"&amp;SUBSTITUTE(TEXT(DH7,"#,##0.00"),"-","△")&amp;"】"))</f>
        <v>【91.09】</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0">
        <f t="shared" si="14"/>
        <v>0</v>
      </c>
      <c r="EK6" s="20">
        <f t="shared" si="14"/>
        <v>0</v>
      </c>
      <c r="EL6" s="20">
        <f t="shared" si="14"/>
        <v>0</v>
      </c>
      <c r="EM6" s="20">
        <f t="shared" si="14"/>
        <v>0</v>
      </c>
      <c r="EN6" s="20">
        <f t="shared" si="14"/>
        <v>0</v>
      </c>
      <c r="EO6" s="20" t="str">
        <f>IF(EO7="","",IF(EO7="-","【-】","【"&amp;SUBSTITUTE(TEXT(EO7,"#,##0.00"),"-","△")&amp;"】"))</f>
        <v>【0.00】</v>
      </c>
    </row>
    <row r="7" spans="1:145" s="22" customFormat="1" x14ac:dyDescent="0.2">
      <c r="A7" s="14"/>
      <c r="B7" s="23">
        <v>2021</v>
      </c>
      <c r="C7" s="23">
        <v>302066</v>
      </c>
      <c r="D7" s="23">
        <v>47</v>
      </c>
      <c r="E7" s="23">
        <v>17</v>
      </c>
      <c r="F7" s="23">
        <v>7</v>
      </c>
      <c r="G7" s="23">
        <v>0</v>
      </c>
      <c r="H7" s="23" t="s">
        <v>98</v>
      </c>
      <c r="I7" s="23" t="s">
        <v>99</v>
      </c>
      <c r="J7" s="23" t="s">
        <v>100</v>
      </c>
      <c r="K7" s="23" t="s">
        <v>101</v>
      </c>
      <c r="L7" s="23" t="s">
        <v>102</v>
      </c>
      <c r="M7" s="23" t="s">
        <v>103</v>
      </c>
      <c r="N7" s="24" t="s">
        <v>104</v>
      </c>
      <c r="O7" s="24" t="s">
        <v>105</v>
      </c>
      <c r="P7" s="24">
        <v>0.13</v>
      </c>
      <c r="Q7" s="24">
        <v>100</v>
      </c>
      <c r="R7" s="24">
        <v>4700</v>
      </c>
      <c r="S7" s="24">
        <v>70880</v>
      </c>
      <c r="T7" s="24">
        <v>1026.9100000000001</v>
      </c>
      <c r="U7" s="24">
        <v>69.02</v>
      </c>
      <c r="V7" s="24">
        <v>92</v>
      </c>
      <c r="W7" s="24">
        <v>0.04</v>
      </c>
      <c r="X7" s="24">
        <v>2300</v>
      </c>
      <c r="Y7" s="24">
        <v>99.26</v>
      </c>
      <c r="Z7" s="24">
        <v>98.99</v>
      </c>
      <c r="AA7" s="24">
        <v>98.8</v>
      </c>
      <c r="AB7" s="24">
        <v>99.22</v>
      </c>
      <c r="AC7" s="24">
        <v>98.46</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438.26</v>
      </c>
      <c r="BL7" s="24">
        <v>506.14</v>
      </c>
      <c r="BM7" s="24">
        <v>544.96</v>
      </c>
      <c r="BN7" s="24">
        <v>406.44</v>
      </c>
      <c r="BO7" s="24">
        <v>254.5</v>
      </c>
      <c r="BP7" s="24">
        <v>281.54000000000002</v>
      </c>
      <c r="BQ7" s="24">
        <v>15.8</v>
      </c>
      <c r="BR7" s="24">
        <v>15.25</v>
      </c>
      <c r="BS7" s="24">
        <v>19.71</v>
      </c>
      <c r="BT7" s="24">
        <v>19.82</v>
      </c>
      <c r="BU7" s="24">
        <v>19.29</v>
      </c>
      <c r="BV7" s="24">
        <v>39.86</v>
      </c>
      <c r="BW7" s="24">
        <v>35.86</v>
      </c>
      <c r="BX7" s="24">
        <v>42.51</v>
      </c>
      <c r="BY7" s="24">
        <v>35.93</v>
      </c>
      <c r="BZ7" s="24">
        <v>36.1</v>
      </c>
      <c r="CA7" s="24">
        <v>35.92</v>
      </c>
      <c r="CB7" s="24">
        <v>1488.44</v>
      </c>
      <c r="CC7" s="24">
        <v>1572.78</v>
      </c>
      <c r="CD7" s="24">
        <v>1269.8399999999999</v>
      </c>
      <c r="CE7" s="24">
        <v>1265.2</v>
      </c>
      <c r="CF7" s="24">
        <v>1255.5999999999999</v>
      </c>
      <c r="CG7" s="24">
        <v>451.49</v>
      </c>
      <c r="CH7" s="24">
        <v>448.63</v>
      </c>
      <c r="CI7" s="24">
        <v>447.34</v>
      </c>
      <c r="CJ7" s="24">
        <v>499.55</v>
      </c>
      <c r="CK7" s="24">
        <v>529.77</v>
      </c>
      <c r="CL7" s="24">
        <v>527.91</v>
      </c>
      <c r="CM7" s="24">
        <v>44.44</v>
      </c>
      <c r="CN7" s="24">
        <v>100</v>
      </c>
      <c r="CO7" s="24">
        <v>44.44</v>
      </c>
      <c r="CP7" s="24">
        <v>44.44</v>
      </c>
      <c r="CQ7" s="24">
        <v>44.44</v>
      </c>
      <c r="CR7" s="24">
        <v>40.67</v>
      </c>
      <c r="CS7" s="24">
        <v>48.01</v>
      </c>
      <c r="CT7" s="24">
        <v>40.28</v>
      </c>
      <c r="CU7" s="24">
        <v>42.48</v>
      </c>
      <c r="CV7" s="24">
        <v>39.770000000000003</v>
      </c>
      <c r="CW7" s="24">
        <v>40.17</v>
      </c>
      <c r="CX7" s="24">
        <v>78.650000000000006</v>
      </c>
      <c r="CY7" s="24">
        <v>76.400000000000006</v>
      </c>
      <c r="CZ7" s="24">
        <v>76.67</v>
      </c>
      <c r="DA7" s="24">
        <v>77.78</v>
      </c>
      <c r="DB7" s="24">
        <v>77.17</v>
      </c>
      <c r="DC7" s="24">
        <v>89.47</v>
      </c>
      <c r="DD7" s="24">
        <v>91.18</v>
      </c>
      <c r="DE7" s="24">
        <v>90.78</v>
      </c>
      <c r="DF7" s="24">
        <v>90.73</v>
      </c>
      <c r="DG7" s="24">
        <v>91.64</v>
      </c>
      <c r="DH7" s="24">
        <v>91.09</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v>
      </c>
      <c r="EK7" s="24">
        <v>0</v>
      </c>
      <c r="EL7" s="24">
        <v>0</v>
      </c>
      <c r="EM7" s="24">
        <v>0</v>
      </c>
      <c r="EN7" s="24">
        <v>0</v>
      </c>
      <c r="EO7" s="24">
        <v>0</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2">
      <c r="B11">
        <v>4</v>
      </c>
      <c r="C11">
        <v>3</v>
      </c>
      <c r="D11">
        <v>2</v>
      </c>
      <c r="E11">
        <v>1</v>
      </c>
      <c r="F11">
        <v>0</v>
      </c>
      <c r="G11" t="s">
        <v>111</v>
      </c>
    </row>
    <row r="12" spans="1:145" x14ac:dyDescent="0.2">
      <c r="B12">
        <v>1</v>
      </c>
      <c r="C12">
        <v>1</v>
      </c>
      <c r="D12">
        <v>1</v>
      </c>
      <c r="E12">
        <v>2</v>
      </c>
      <c r="F12">
        <v>3</v>
      </c>
      <c r="G12" t="s">
        <v>112</v>
      </c>
    </row>
    <row r="13" spans="1:145" x14ac:dyDescent="0.2">
      <c r="B13" t="s">
        <v>113</v>
      </c>
      <c r="C13" t="s">
        <v>113</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2022-12-01T02:04:28Z</dcterms:created>
  <dcterms:modified xsi:type="dcterms:W3CDTF">2023-02-21T01:08:35Z</dcterms:modified>
  <cp:category/>
</cp:coreProperties>
</file>