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92.168.16.151\庶務係\11庶務\調査・統計\調査・照会\和歌山県\市町村課\経営比較分析表\R8.1\"/>
    </mc:Choice>
  </mc:AlternateContent>
  <xr:revisionPtr revIDLastSave="0" documentId="13_ncr:1_{2A3DDE25-2BB0-47E1-9132-3899851FBA47}" xr6:coauthVersionLast="47" xr6:coauthVersionMax="47" xr10:uidLastSave="{00000000-0000-0000-0000-000000000000}"/>
  <workbookProtection workbookAlgorithmName="SHA-512" workbookHashValue="ttmN/3vnN5rAjGU4caqLLzy4rr5LxugglJ9x5IwWGptrzzh1HQi/tbE4GxVHdxyGNj7CgELhvf1QjXgXwAb2qQ==" workbookSaltValue="SDyecJeiFlrNdRm6azetu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<sst xmlns="http://schemas.openxmlformats.org/spreadsheetml/2006/main" count="228" uniqueCount="113">
  <si>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</si>
  <si>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</si>
  <si>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</si>
  <si>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</si>
  <si>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</si>
  <si>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</si>
  <si>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</si>
  <si>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</si>
  <si>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</si>
  <si>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</si>
  <si>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</si>
  <si>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</si>
  <si>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</si>
  <si>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</si>
  <si>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</si>
  <si>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</si>
  <si>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</si>
  <si>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</si>
  <si>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</si>
  <si>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</si>
  <si>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</si>
  <si>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</si>
  <si>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</si>
  <si>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</si>
  <si>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</si>
  <si>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</si>
  <si>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</si>
  <si>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</si>
  <si>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</si>
  <si>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</si>
  <si>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</si>
  <si>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</si>
  <si>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</si>
  <si>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</si>
  <si>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</si>
  <si>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</si>
  <si>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</si>
  <si>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</si>
  <si>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</si>
  <si>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</si>
  <si>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</si>
  <si>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</si>
  <si>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</si>
  <si>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</si>
  <si>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</si>
  <si>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</si>
  <si>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</si>
  <si>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</si>
  <si>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</si>
  <si>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</si>
  <si>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</si>
  <si>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</si>
  <si>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</si>
  <si>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</si>
  <si>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</si>
  <si>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</si>
  <si>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</si>
  <si>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</si>
  <si>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</si>
  <si>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</si>
  <si>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</si>
  <si>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</si>
  <si>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</si>
  <si>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</si>
  <si>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</si>
  <si>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</si>
  <si>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</si>
  <si>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</si>
  <si>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</si>
  <si>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</si>
  <si>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</si>
  <si>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</si>
  <si>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</si>
  <si>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</si>
  <si>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</si>
  <si>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</si>
  <si>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</si>
  <si>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</si>
  <si>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</si>
  <si>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</si>
  <si>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</si>
  <si>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</si>
  <si>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</si>
  <si>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</si>
  <si>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</si>
  <si>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</si>
  <si>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</si>
  <si>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</si>
  <si>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</si>
  <si>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</si>
  <si>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</si>
  <si>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</si>
  <si>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</si>
  <si>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</si>
  <si>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</si>
  <si>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</si>
  <si>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</si>
  <si>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</si>
  <si>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</si>
  <si>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</si>
  <si>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</si>
  <si>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</si>
  <si>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</si>
  <si>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</si>
  <si>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</si>
  <si>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</si>
  <si>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</si>
  <si>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</si>
  <si>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</si>
  <si>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</si>
  <si>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有形固定資産減価償却率及び管路経年化率は、平成30年４月の簡易水道事業との統合により数値は改善していましたが、その後再び上昇傾向となっています。
　管路更新率は、年度によりばらつきがあるものの、平均値と比べて低い水準が続いています。
　上記のことから、老朽化の状況については、引き続き管路更新率の改善が必要です。</t>
    <phoneticPr fontId="4"/>
  </si>
  <si>
    <t>　経常収支比率は、100％を超える状況が続いており、給水収益は減少傾向にあるものの、維持管理費や支払利息等の費用を十分賄える状態が続いています。
　また、累積欠損金は発生していません。
　流動比率は、100％を大きく上回り、平均値と比べても依然として高い傾向が続いており、支払能力が高い状態を維持しています。
　企業債残高対給水収益比率は、平成30年４月の簡易水道事業との統合により、簡易水道事業債未償還残高を引き継いだことに伴い大幅に増加しましたが、平均値より低くなっています。
　料金回収率は、平均値より高く100％を超える状況が続いており、給水に係る費用が、十分給水収益で賄えている状況です。
　給水原価は、営業費用の削減等により、平均値より低い数値を維持しており、有収水量１㎥に対する費用は低くなっています。
　施設利用率は、平均値より高く、施設の利用は高い状況が続いています。
　有収率は、前年度と比較して若干改善しているものの、依然として平均値より低い状況であることから、効率性を高めるため、漏水箇所を早期に発見して修理を行うとともに、計画的な老朽管の更新に取り組む必要があります。
　上記のことから、経営の健全性については、健全な経営状況が維持されていますが、効率性については、有収率の改善が必要です。</t>
    <rPh sb="410" eb="412">
      <t>カイゼン</t>
    </rPh>
    <rPh sb="467" eb="468">
      <t>オコナ</t>
    </rPh>
    <phoneticPr fontId="4"/>
  </si>
  <si>
    <t>　平成30年４月に簡易水道事業と統合したことにより、給水区域面積が広大となり、業務量や決算規模が大幅に増加しています。
　急速な人口減少に伴う給水人口の減少や、節水型機器の普及等から水道料金収入が減少傾向にある中、物価高騰等に伴う維持管理経費の増加や老朽化が進む施設の計画的な更新なども必要であり、今後の経営状況は厳しさを増すものと予想しています。また、南海トラフ巨大地震等への備えとして現在実施している津波・浸水対策事業等が、今後の経営に大きな影響を与える可能性があることから、明確な経営展望の下、計画的かつ効率的な資本投入による管路等各施設の更新に取り組む一方、より一層の経費節減を推し進め、経営の健全性を維持しながら、「安全で安定した水」の供給に努めてまいります。</t>
    <rPh sb="61" eb="63">
      <t>キュウソク</t>
    </rPh>
    <rPh sb="64" eb="66">
      <t>ジンコウ</t>
    </rPh>
    <rPh sb="66" eb="68">
      <t>ゲンショウ</t>
    </rPh>
    <rPh sb="69" eb="70">
      <t>トモナ</t>
    </rPh>
    <rPh sb="105" eb="106">
      <t>ナカ</t>
    </rPh>
    <rPh sb="143" eb="145">
      <t>ヒツヨウ</t>
    </rPh>
    <rPh sb="189" eb="190">
      <t>ソナ</t>
    </rPh>
    <rPh sb="194" eb="196">
      <t>ゲンザイ</t>
    </rPh>
    <rPh sb="196" eb="198">
      <t>ジッシ</t>
    </rPh>
    <rPh sb="209" eb="211">
      <t>ジギョウ</t>
    </rPh>
    <rPh sb="211" eb="21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</si>
</sst>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16" fillId="0" borderId="11"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0.28999999999999998</c:v>
                </c:pt>
                <c:pt idx="1">
                  <c:v>0.36</c:v>
                </c:pt>
                <c:pt idx="2">
                  <c:v>0.39</c:v>
                </c:pt>
                <c:pt idx="3">
                  <c:v>0.27</c:v>
                </c:pt>
                <c:pt idx="4">
                  <c:v>0.13</c:v>
                </c:pt>
              </c:numCache>
            </c:numRef>
          </c:val>
          <c:extLst>
            <c:ext xmlns:c16="http://schemas.microsoft.com/office/drawing/2014/chart" uri="{C3380CC4-5D6E-409C-BE32-E72D297353CC}">
              <c16:uniqueId val="{00000000-0DCC-408A-BDA1-3B14B7D963D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0DCC-408A-BDA1-3B14B7D963D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66.48</c:v>
                </c:pt>
                <c:pt idx="1">
                  <c:v>87.92</c:v>
                </c:pt>
                <c:pt idx="2">
                  <c:v>86.17</c:v>
                </c:pt>
                <c:pt idx="3">
                  <c:v>84.96</c:v>
                </c:pt>
                <c:pt idx="4">
                  <c:v>83.94</c:v>
                </c:pt>
              </c:numCache>
            </c:numRef>
          </c:val>
          <c:extLst>
            <c:ext xmlns:c16="http://schemas.microsoft.com/office/drawing/2014/chart" uri="{C3380CC4-5D6E-409C-BE32-E72D297353CC}">
              <c16:uniqueId val="{00000000-67BD-4DFB-84C8-B113D7EB09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67BD-4DFB-84C8-B113D7EB09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86.07</c:v>
                </c:pt>
                <c:pt idx="1">
                  <c:v>84.28</c:v>
                </c:pt>
                <c:pt idx="2">
                  <c:v>84.43</c:v>
                </c:pt>
                <c:pt idx="3">
                  <c:v>84.37</c:v>
                </c:pt>
                <c:pt idx="4">
                  <c:v>84.5</c:v>
                </c:pt>
              </c:numCache>
            </c:numRef>
          </c:val>
          <c:extLst>
            <c:ext xmlns:c16="http://schemas.microsoft.com/office/drawing/2014/chart" uri="{C3380CC4-5D6E-409C-BE32-E72D297353CC}">
              <c16:uniqueId val="{00000000-AD83-4D55-BAC0-6A4A7423B9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D83-4D55-BAC0-6A4A7423B9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115.85</c:v>
                </c:pt>
                <c:pt idx="1">
                  <c:v>120.06</c:v>
                </c:pt>
                <c:pt idx="2">
                  <c:v>115.47</c:v>
                </c:pt>
                <c:pt idx="3">
                  <c:v>116.06</c:v>
                </c:pt>
                <c:pt idx="4">
                  <c:v>113.49</c:v>
                </c:pt>
              </c:numCache>
            </c:numRef>
          </c:val>
          <c:extLst>
            <c:ext xmlns:c16="http://schemas.microsoft.com/office/drawing/2014/chart" uri="{C3380CC4-5D6E-409C-BE32-E72D297353CC}">
              <c16:uniqueId val="{00000000-6665-48E2-A25F-BFB58E1323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6665-48E2-A25F-BFB58E1323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41.12</c:v>
                </c:pt>
                <c:pt idx="1">
                  <c:v>43.07</c:v>
                </c:pt>
                <c:pt idx="2">
                  <c:v>44.99</c:v>
                </c:pt>
                <c:pt idx="3">
                  <c:v>46.48</c:v>
                </c:pt>
                <c:pt idx="4">
                  <c:v>48.04</c:v>
                </c:pt>
              </c:numCache>
            </c:numRef>
          </c:val>
          <c:extLst>
            <c:ext xmlns:c16="http://schemas.microsoft.com/office/drawing/2014/chart" uri="{C3380CC4-5D6E-409C-BE32-E72D297353CC}">
              <c16:uniqueId val="{00000000-BA12-4013-BDBA-6B3DCE3856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BA12-4013-BDBA-6B3DCE3856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17.32</c:v>
                </c:pt>
                <c:pt idx="1">
                  <c:v>18.54</c:v>
                </c:pt>
                <c:pt idx="2">
                  <c:v>20.13</c:v>
                </c:pt>
                <c:pt idx="3">
                  <c:v>21.08</c:v>
                </c:pt>
                <c:pt idx="4">
                  <c:v>22.42</c:v>
                </c:pt>
              </c:numCache>
            </c:numRef>
          </c:val>
          <c:extLst>
            <c:ext xmlns:c16="http://schemas.microsoft.com/office/drawing/2014/chart" uri="{C3380CC4-5D6E-409C-BE32-E72D297353CC}">
              <c16:uniqueId val="{00000000-7543-4DC4-9C1E-04EF75E78D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7543-4DC4-9C1E-04EF75E78D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ED-45EA-B169-D0CB2F5707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9FED-45EA-B169-D0CB2F5707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518.65</c:v>
                </c:pt>
                <c:pt idx="1">
                  <c:v>524.83000000000004</c:v>
                </c:pt>
                <c:pt idx="2">
                  <c:v>537.74</c:v>
                </c:pt>
                <c:pt idx="3">
                  <c:v>465.45</c:v>
                </c:pt>
                <c:pt idx="4">
                  <c:v>497.75</c:v>
                </c:pt>
              </c:numCache>
            </c:numRef>
          </c:val>
          <c:extLst>
            <c:ext xmlns:c16="http://schemas.microsoft.com/office/drawing/2014/chart" uri="{C3380CC4-5D6E-409C-BE32-E72D297353CC}">
              <c16:uniqueId val="{00000000-EAF1-48CC-9AD6-E4971584D43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EAF1-48CC-9AD6-E4971584D43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295.54000000000002</c:v>
                </c:pt>
                <c:pt idx="1">
                  <c:v>289.92</c:v>
                </c:pt>
                <c:pt idx="2">
                  <c:v>284.87</c:v>
                </c:pt>
                <c:pt idx="3">
                  <c:v>286.89999999999998</c:v>
                </c:pt>
                <c:pt idx="4">
                  <c:v>278.48</c:v>
                </c:pt>
              </c:numCache>
            </c:numRef>
          </c:val>
          <c:extLst>
            <c:ext xmlns:c16="http://schemas.microsoft.com/office/drawing/2014/chart" uri="{C3380CC4-5D6E-409C-BE32-E72D297353CC}">
              <c16:uniqueId val="{00000000-6223-4811-814B-2DB3BDBDE92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6223-4811-814B-2DB3BDBDE92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113.34</c:v>
                </c:pt>
                <c:pt idx="1">
                  <c:v>119.27</c:v>
                </c:pt>
                <c:pt idx="2">
                  <c:v>112.84</c:v>
                </c:pt>
                <c:pt idx="3">
                  <c:v>112.84</c:v>
                </c:pt>
                <c:pt idx="4">
                  <c:v>108.34</c:v>
                </c:pt>
              </c:numCache>
            </c:numRef>
          </c:val>
          <c:extLst>
            <c:ext xmlns:c16="http://schemas.microsoft.com/office/drawing/2014/chart" uri="{C3380CC4-5D6E-409C-BE32-E72D297353CC}">
              <c16:uniqueId val="{00000000-445B-4EE6-97D0-E38A3F05624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445B-4EE6-97D0-E38A3F05624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134.72</c:v>
                </c:pt>
                <c:pt idx="1">
                  <c:v>128.72999999999999</c:v>
                </c:pt>
                <c:pt idx="2">
                  <c:v>136.87</c:v>
                </c:pt>
                <c:pt idx="3">
                  <c:v>137.61000000000001</c:v>
                </c:pt>
                <c:pt idx="4">
                  <c:v>144.19999999999999</c:v>
                </c:pt>
              </c:numCache>
            </c:numRef>
          </c:val>
          <c:extLst>
            <c:ext xmlns:c16="http://schemas.microsoft.com/office/drawing/2014/chart" uri="{C3380CC4-5D6E-409C-BE32-E72D297353CC}">
              <c16:uniqueId val="{00000000-6F6A-4B46-B7BD-948466F433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6F6A-4B46-B7BD-948466F433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和歌山県　田辺市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67316</v>
      </c>
      <c r="AM8" s="44"/>
      <c r="AN8" s="44"/>
      <c r="AO8" s="44"/>
      <c r="AP8" s="44"/>
      <c r="AQ8" s="44"/>
      <c r="AR8" s="44"/>
      <c r="AS8" s="44"/>
      <c r="AT8" s="45">
        <f>データ!$S$6</f>
        <v>1026.8900000000001</v>
      </c>
      <c r="AU8" s="46"/>
      <c r="AV8" s="46"/>
      <c r="AW8" s="46"/>
      <c r="AX8" s="46"/>
      <c r="AY8" s="46"/>
      <c r="AZ8" s="46"/>
      <c r="BA8" s="46"/>
      <c r="BB8" s="47">
        <f>データ!$T$6</f>
        <v>65.55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78.64</v>
      </c>
      <c r="J10" s="46"/>
      <c r="K10" s="46"/>
      <c r="L10" s="46"/>
      <c r="M10" s="46"/>
      <c r="N10" s="46"/>
      <c r="O10" s="74"/>
      <c r="P10" s="47">
        <f>データ!$P$6</f>
        <v>95.51</v>
      </c>
      <c r="Q10" s="47"/>
      <c r="R10" s="47"/>
      <c r="S10" s="47"/>
      <c r="T10" s="47"/>
      <c r="U10" s="47"/>
      <c r="V10" s="47"/>
      <c r="W10" s="44">
        <f>データ!$Q$6</f>
        <v>2200</v>
      </c>
      <c r="X10" s="44"/>
      <c r="Y10" s="44"/>
      <c r="Z10" s="44"/>
      <c r="AA10" s="44"/>
      <c r="AB10" s="44"/>
      <c r="AC10" s="44"/>
      <c r="AD10" s="2"/>
      <c r="AE10" s="2"/>
      <c r="AF10" s="2"/>
      <c r="AG10" s="2"/>
      <c r="AH10" s="2"/>
      <c r="AI10" s="2"/>
      <c r="AJ10" s="2"/>
      <c r="AK10" s="2"/>
      <c r="AL10" s="44">
        <f>データ!$U$6</f>
        <v>63764</v>
      </c>
      <c r="AM10" s="44"/>
      <c r="AN10" s="44"/>
      <c r="AO10" s="44"/>
      <c r="AP10" s="44"/>
      <c r="AQ10" s="44"/>
      <c r="AR10" s="44"/>
      <c r="AS10" s="44"/>
      <c r="AT10" s="45">
        <f>データ!$V$6</f>
        <v>99.37</v>
      </c>
      <c r="AU10" s="46"/>
      <c r="AV10" s="46"/>
      <c r="AW10" s="46"/>
      <c r="AX10" s="46"/>
      <c r="AY10" s="46"/>
      <c r="AZ10" s="46"/>
      <c r="BA10" s="46"/>
      <c r="BB10" s="47">
        <f>データ!$W$6</f>
        <v>641.67999999999995</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2">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111</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110</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2">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5"/>
      <c r="BM60" s="76"/>
      <c r="BN60" s="76"/>
      <c r="BO60" s="76"/>
      <c r="BP60" s="76"/>
      <c r="BQ60" s="76"/>
      <c r="BR60" s="76"/>
      <c r="BS60" s="76"/>
      <c r="BT60" s="76"/>
      <c r="BU60" s="76"/>
      <c r="BV60" s="76"/>
      <c r="BW60" s="76"/>
      <c r="BX60" s="76"/>
      <c r="BY60" s="76"/>
      <c r="BZ60" s="77"/>
    </row>
    <row r="61" spans="1:78" ht="13.5" customHeight="1" x14ac:dyDescent="0.2">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112</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9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j1C8EU0mVjzPSagHtkgI2skbwrBIVWxnx4MlE7gTHlauFiWccsit9on4fdnkGfsK97vdGiIPm9g+R6Ba1pCwA==" saltValue="HGIHus7QYSLOdewkBi0R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302066</v>
      </c>
      <c r="D6" s="20">
        <f t="shared" si="3"/>
        <v>46</v>
      </c>
      <c r="E6" s="20">
        <f t="shared" si="3"/>
        <v>1</v>
      </c>
      <c r="F6" s="20">
        <f t="shared" si="3"/>
        <v>0</v>
      </c>
      <c r="G6" s="20">
        <f t="shared" si="3"/>
        <v>1</v>
      </c>
      <c r="H6" s="20" t="str">
        <f t="shared" si="3"/>
        <v>和歌山県　田辺市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78.64</v>
      </c>
      <c r="P6" s="21">
        <f t="shared" si="3"/>
        <v>95.51</v>
      </c>
      <c r="Q6" s="21">
        <f t="shared" si="3"/>
        <v>2200</v>
      </c>
      <c r="R6" s="21">
        <f t="shared" si="3"/>
        <v>67316</v>
      </c>
      <c r="S6" s="21">
        <f t="shared" si="3"/>
        <v>1026.8900000000001</v>
      </c>
      <c r="T6" s="21">
        <f t="shared" si="3"/>
        <v>65.55</v>
      </c>
      <c r="U6" s="21">
        <f t="shared" si="3"/>
        <v>63764</v>
      </c>
      <c r="V6" s="21">
        <f t="shared" si="3"/>
        <v>99.37</v>
      </c>
      <c r="W6" s="21">
        <f t="shared" si="3"/>
        <v>641.67999999999995</v>
      </c>
      <c r="X6" s="22">
        <f>IF(X7="",NA(),X7)</f>
        <v>115.85</v>
      </c>
      <c r="Y6" s="22">
        <f t="shared" ref="Y6:AG6" si="4">IF(Y7="",NA(),Y7)</f>
        <v>120.06</v>
      </c>
      <c r="Z6" s="22">
        <f t="shared" si="4"/>
        <v>115.47</v>
      </c>
      <c r="AA6" s="22">
        <f t="shared" si="4"/>
        <v>116.06</v>
      </c>
      <c r="AB6" s="22">
        <f t="shared" si="4"/>
        <v>113.49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518.65</v>
      </c>
      <c r="AU6" s="22">
        <f t="shared" ref="AU6:BC6" si="6">IF(AU7="",NA(),AU7)</f>
        <v>524.83000000000004</v>
      </c>
      <c r="AV6" s="22">
        <f t="shared" si="6"/>
        <v>537.74</v>
      </c>
      <c r="AW6" s="22">
        <f t="shared" si="6"/>
        <v>465.45</v>
      </c>
      <c r="AX6" s="22">
        <f t="shared" si="6"/>
        <v>497.75</v>
      </c>
      <c r="AY6" s="22">
        <f t="shared" si="6"/>
        <v>350.79</v>
      </c>
      <c r="AZ6" s="22">
        <f t="shared" si="6"/>
        <v>354.57</v>
      </c>
      <c r="BA6" s="22">
        <f t="shared" si="6"/>
        <v>357.74</v>
      </c>
      <c r="BB6" s="22">
        <f t="shared" si="6"/>
        <v>344.88</v>
      </c>
      <c r="BC6" s="22">
        <f t="shared" si="6"/>
        <v>326.02</v>
      </c>
      <c r="BD6" s="21" t="str">
        <f>IF(BD7="","",IF(BD7="-","【-】","【"&amp;SUBSTITUTE(TEXT(BD7,"#,##0.00"),"-","△")&amp;"】"))</f>
        <v>【239.69】</v>
      </c>
      <c r="BE6" s="22">
        <f>IF(BE7="",NA(),BE7)</f>
        <v>295.54000000000002</v>
      </c>
      <c r="BF6" s="22">
        <f t="shared" ref="BF6:BN6" si="7">IF(BF7="",NA(),BF7)</f>
        <v>289.92</v>
      </c>
      <c r="BG6" s="22">
        <f t="shared" si="7"/>
        <v>284.87</v>
      </c>
      <c r="BH6" s="22">
        <f t="shared" si="7"/>
        <v>286.89999999999998</v>
      </c>
      <c r="BI6" s="22">
        <f t="shared" si="7"/>
        <v>278.48</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113.34</v>
      </c>
      <c r="BQ6" s="22">
        <f t="shared" ref="BQ6:BY6" si="8">IF(BQ7="",NA(),BQ7)</f>
        <v>119.27</v>
      </c>
      <c r="BR6" s="22">
        <f t="shared" si="8"/>
        <v>112.84</v>
      </c>
      <c r="BS6" s="22">
        <f t="shared" si="8"/>
        <v>112.84</v>
      </c>
      <c r="BT6" s="22">
        <f t="shared" si="8"/>
        <v>108.34</v>
      </c>
      <c r="BU6" s="22">
        <f t="shared" si="8"/>
        <v>100.85</v>
      </c>
      <c r="BV6" s="22">
        <f t="shared" si="8"/>
        <v>103.79</v>
      </c>
      <c r="BW6" s="22">
        <f t="shared" si="8"/>
        <v>98.3</v>
      </c>
      <c r="BX6" s="22">
        <f t="shared" si="8"/>
        <v>98.89</v>
      </c>
      <c r="BY6" s="22">
        <f t="shared" si="8"/>
        <v>99.25</v>
      </c>
      <c r="BZ6" s="21" t="str">
        <f>IF(BZ7="","",IF(BZ7="-","【-】","【"&amp;SUBSTITUTE(TEXT(BZ7,"#,##0.00"),"-","△")&amp;"】"))</f>
        <v>【97.59】</v>
      </c>
      <c r="CA6" s="22">
        <f>IF(CA7="",NA(),CA7)</f>
        <v>134.72</v>
      </c>
      <c r="CB6" s="22">
        <f t="shared" ref="CB6:CJ6" si="9">IF(CB7="",NA(),CB7)</f>
        <v>128.72999999999999</v>
      </c>
      <c r="CC6" s="22">
        <f t="shared" si="9"/>
        <v>136.87</v>
      </c>
      <c r="CD6" s="22">
        <f t="shared" si="9"/>
        <v>137.61000000000001</v>
      </c>
      <c r="CE6" s="22">
        <f t="shared" si="9"/>
        <v>144.19999999999999</v>
      </c>
      <c r="CF6" s="22">
        <f t="shared" si="9"/>
        <v>167.1</v>
      </c>
      <c r="CG6" s="22">
        <f t="shared" si="9"/>
        <v>167.86</v>
      </c>
      <c r="CH6" s="22">
        <f t="shared" si="9"/>
        <v>173.68</v>
      </c>
      <c r="CI6" s="22">
        <f t="shared" si="9"/>
        <v>174.52</v>
      </c>
      <c r="CJ6" s="22">
        <f t="shared" si="9"/>
        <v>178.92</v>
      </c>
      <c r="CK6" s="21" t="str">
        <f>IF(CK7="","",IF(CK7="-","【-】","【"&amp;SUBSTITUTE(TEXT(CK7,"#,##0.00"),"-","△")&amp;"】"))</f>
        <v>【181.66】</v>
      </c>
      <c r="CL6" s="22">
        <f>IF(CL7="",NA(),CL7)</f>
        <v>66.48</v>
      </c>
      <c r="CM6" s="22">
        <f t="shared" ref="CM6:CU6" si="10">IF(CM7="",NA(),CM7)</f>
        <v>87.92</v>
      </c>
      <c r="CN6" s="22">
        <f t="shared" si="10"/>
        <v>86.17</v>
      </c>
      <c r="CO6" s="22">
        <f t="shared" si="10"/>
        <v>84.96</v>
      </c>
      <c r="CP6" s="22">
        <f t="shared" si="10"/>
        <v>83.94</v>
      </c>
      <c r="CQ6" s="22">
        <f t="shared" si="10"/>
        <v>59.91</v>
      </c>
      <c r="CR6" s="22">
        <f t="shared" si="10"/>
        <v>59.4</v>
      </c>
      <c r="CS6" s="22">
        <f t="shared" si="10"/>
        <v>59.24</v>
      </c>
      <c r="CT6" s="22">
        <f t="shared" si="10"/>
        <v>58.77</v>
      </c>
      <c r="CU6" s="22">
        <f t="shared" si="10"/>
        <v>59.17</v>
      </c>
      <c r="CV6" s="21" t="str">
        <f>IF(CV7="","",IF(CV7="-","【-】","【"&amp;SUBSTITUTE(TEXT(CV7,"#,##0.00"),"-","△")&amp;"】"))</f>
        <v>【60.21】</v>
      </c>
      <c r="CW6" s="22">
        <f>IF(CW7="",NA(),CW7)</f>
        <v>86.07</v>
      </c>
      <c r="CX6" s="22">
        <f t="shared" ref="CX6:DF6" si="11">IF(CX7="",NA(),CX7)</f>
        <v>84.28</v>
      </c>
      <c r="CY6" s="22">
        <f t="shared" si="11"/>
        <v>84.43</v>
      </c>
      <c r="CZ6" s="22">
        <f t="shared" si="11"/>
        <v>84.37</v>
      </c>
      <c r="DA6" s="22">
        <f t="shared" si="11"/>
        <v>84.5</v>
      </c>
      <c r="DB6" s="22">
        <f t="shared" si="11"/>
        <v>87.26</v>
      </c>
      <c r="DC6" s="22">
        <f t="shared" si="11"/>
        <v>87.57</v>
      </c>
      <c r="DD6" s="22">
        <f t="shared" si="11"/>
        <v>87.26</v>
      </c>
      <c r="DE6" s="22">
        <f t="shared" si="11"/>
        <v>86.95</v>
      </c>
      <c r="DF6" s="22">
        <f t="shared" si="11"/>
        <v>86.58</v>
      </c>
      <c r="DG6" s="21" t="str">
        <f>IF(DG7="","",IF(DG7="-","【-】","【"&amp;SUBSTITUTE(TEXT(DG7,"#,##0.00"),"-","△")&amp;"】"))</f>
        <v>【89.21】</v>
      </c>
      <c r="DH6" s="22">
        <f>IF(DH7="",NA(),DH7)</f>
        <v>41.12</v>
      </c>
      <c r="DI6" s="22">
        <f t="shared" ref="DI6:DQ6" si="12">IF(DI7="",NA(),DI7)</f>
        <v>43.07</v>
      </c>
      <c r="DJ6" s="22">
        <f t="shared" si="12"/>
        <v>44.99</v>
      </c>
      <c r="DK6" s="22">
        <f t="shared" si="12"/>
        <v>46.48</v>
      </c>
      <c r="DL6" s="22">
        <f t="shared" si="12"/>
        <v>48.04</v>
      </c>
      <c r="DM6" s="22">
        <f t="shared" si="12"/>
        <v>49.2</v>
      </c>
      <c r="DN6" s="22">
        <f t="shared" si="12"/>
        <v>50.01</v>
      </c>
      <c r="DO6" s="22">
        <f t="shared" si="12"/>
        <v>50.99</v>
      </c>
      <c r="DP6" s="22">
        <f t="shared" si="12"/>
        <v>51.79</v>
      </c>
      <c r="DQ6" s="22">
        <f t="shared" si="12"/>
        <v>52.02</v>
      </c>
      <c r="DR6" s="21" t="str">
        <f>IF(DR7="","",IF(DR7="-","【-】","【"&amp;SUBSTITUTE(TEXT(DR7,"#,##0.00"),"-","△")&amp;"】"))</f>
        <v>【52.41】</v>
      </c>
      <c r="DS6" s="22">
        <f>IF(DS7="",NA(),DS7)</f>
        <v>17.32</v>
      </c>
      <c r="DT6" s="22">
        <f t="shared" ref="DT6:EB6" si="13">IF(DT7="",NA(),DT7)</f>
        <v>18.54</v>
      </c>
      <c r="DU6" s="22">
        <f t="shared" si="13"/>
        <v>20.13</v>
      </c>
      <c r="DV6" s="22">
        <f t="shared" si="13"/>
        <v>21.08</v>
      </c>
      <c r="DW6" s="22">
        <f t="shared" si="13"/>
        <v>22.42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0.28999999999999998</v>
      </c>
      <c r="EE6" s="22">
        <f t="shared" ref="EE6:EM6" si="14">IF(EE7="",NA(),EE7)</f>
        <v>0.36</v>
      </c>
      <c r="EF6" s="22">
        <f t="shared" si="14"/>
        <v>0.39</v>
      </c>
      <c r="EG6" s="22">
        <f t="shared" si="14"/>
        <v>0.27</v>
      </c>
      <c r="EH6" s="22">
        <f t="shared" si="14"/>
        <v>0.13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302066</v>
      </c>
      <c r="D7" s="24">
        <v>46</v>
      </c>
      <c r="E7" s="24">
        <v>1</v>
      </c>
      <c r="F7" s="24">
        <v>0</v>
      </c>
      <c r="G7" s="24">
        <v>1</v>
      </c>
      <c r="H7" s="24" t="s">
        <v>93</v>
      </c>
      <c r="I7" s="24" t="s">
        <v>94</v>
      </c>
      <c r="J7" s="24" t="s">
        <v>95</v>
      </c>
      <c r="K7" s="24" t="s">
        <v>96</v>
      </c>
      <c r="L7" s="24" t="s">
        <v>97</v>
      </c>
      <c r="M7" s="24" t="s">
        <v>98</v>
      </c>
      <c r="N7" s="25" t="s">
        <v>99</v>
      </c>
      <c r="O7" s="25">
        <v>78.64</v>
      </c>
      <c r="P7" s="25">
        <v>95.51</v>
      </c>
      <c r="Q7" s="25">
        <v>2200</v>
      </c>
      <c r="R7" s="25">
        <v>67316</v>
      </c>
      <c r="S7" s="25">
        <v>1026.8900000000001</v>
      </c>
      <c r="T7" s="25">
        <v>65.55</v>
      </c>
      <c r="U7" s="25">
        <v>63764</v>
      </c>
      <c r="V7" s="25">
        <v>99.37</v>
      </c>
      <c r="W7" s="25">
        <v>641.67999999999995</v>
      </c>
      <c r="X7" s="25">
        <v>115.85</v>
      </c>
      <c r="Y7" s="25">
        <v>120.06</v>
      </c>
      <c r="Z7" s="25">
        <v>115.47</v>
      </c>
      <c r="AA7" s="25">
        <v>116.06</v>
      </c>
      <c r="AB7" s="25">
        <v>113.49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518.65</v>
      </c>
      <c r="AU7" s="25">
        <v>524.83000000000004</v>
      </c>
      <c r="AV7" s="25">
        <v>537.74</v>
      </c>
      <c r="AW7" s="25">
        <v>465.45</v>
      </c>
      <c r="AX7" s="25">
        <v>497.75</v>
      </c>
      <c r="AY7" s="25">
        <v>350.79</v>
      </c>
      <c r="AZ7" s="25">
        <v>354.57</v>
      </c>
      <c r="BA7" s="25">
        <v>357.74</v>
      </c>
      <c r="BB7" s="25">
        <v>344.88</v>
      </c>
      <c r="BC7" s="25">
        <v>326.02</v>
      </c>
      <c r="BD7" s="25">
        <v>239.69</v>
      </c>
      <c r="BE7" s="25">
        <v>295.54000000000002</v>
      </c>
      <c r="BF7" s="25">
        <v>289.92</v>
      </c>
      <c r="BG7" s="25">
        <v>284.87</v>
      </c>
      <c r="BH7" s="25">
        <v>286.89999999999998</v>
      </c>
      <c r="BI7" s="25">
        <v>278.48</v>
      </c>
      <c r="BJ7" s="25">
        <v>322.92</v>
      </c>
      <c r="BK7" s="25">
        <v>303.45999999999998</v>
      </c>
      <c r="BL7" s="25">
        <v>307.27999999999997</v>
      </c>
      <c r="BM7" s="25">
        <v>304.02</v>
      </c>
      <c r="BN7" s="25">
        <v>300.54000000000002</v>
      </c>
      <c r="BO7" s="25">
        <v>264.86</v>
      </c>
      <c r="BP7" s="25">
        <v>113.34</v>
      </c>
      <c r="BQ7" s="25">
        <v>119.27</v>
      </c>
      <c r="BR7" s="25">
        <v>112.84</v>
      </c>
      <c r="BS7" s="25">
        <v>112.84</v>
      </c>
      <c r="BT7" s="25">
        <v>108.34</v>
      </c>
      <c r="BU7" s="25">
        <v>100.85</v>
      </c>
      <c r="BV7" s="25">
        <v>103.79</v>
      </c>
      <c r="BW7" s="25">
        <v>98.3</v>
      </c>
      <c r="BX7" s="25">
        <v>98.89</v>
      </c>
      <c r="BY7" s="25">
        <v>99.25</v>
      </c>
      <c r="BZ7" s="25">
        <v>97.59</v>
      </c>
      <c r="CA7" s="25">
        <v>134.72</v>
      </c>
      <c r="CB7" s="25">
        <v>128.72999999999999</v>
      </c>
      <c r="CC7" s="25">
        <v>136.87</v>
      </c>
      <c r="CD7" s="25">
        <v>137.61000000000001</v>
      </c>
      <c r="CE7" s="25">
        <v>144.19999999999999</v>
      </c>
      <c r="CF7" s="25">
        <v>167.1</v>
      </c>
      <c r="CG7" s="25">
        <v>167.86</v>
      </c>
      <c r="CH7" s="25">
        <v>173.68</v>
      </c>
      <c r="CI7" s="25">
        <v>174.52</v>
      </c>
      <c r="CJ7" s="25">
        <v>178.92</v>
      </c>
      <c r="CK7" s="25">
        <v>181.66</v>
      </c>
      <c r="CL7" s="25">
        <v>66.48</v>
      </c>
      <c r="CM7" s="25">
        <v>87.92</v>
      </c>
      <c r="CN7" s="25">
        <v>86.17</v>
      </c>
      <c r="CO7" s="25">
        <v>84.96</v>
      </c>
      <c r="CP7" s="25">
        <v>83.94</v>
      </c>
      <c r="CQ7" s="25">
        <v>59.91</v>
      </c>
      <c r="CR7" s="25">
        <v>59.4</v>
      </c>
      <c r="CS7" s="25">
        <v>59.24</v>
      </c>
      <c r="CT7" s="25">
        <v>58.77</v>
      </c>
      <c r="CU7" s="25">
        <v>59.17</v>
      </c>
      <c r="CV7" s="25">
        <v>60.21</v>
      </c>
      <c r="CW7" s="25">
        <v>86.07</v>
      </c>
      <c r="CX7" s="25">
        <v>84.28</v>
      </c>
      <c r="CY7" s="25">
        <v>84.43</v>
      </c>
      <c r="CZ7" s="25">
        <v>84.37</v>
      </c>
      <c r="DA7" s="25">
        <v>84.5</v>
      </c>
      <c r="DB7" s="25">
        <v>87.26</v>
      </c>
      <c r="DC7" s="25">
        <v>87.57</v>
      </c>
      <c r="DD7" s="25">
        <v>87.26</v>
      </c>
      <c r="DE7" s="25">
        <v>86.95</v>
      </c>
      <c r="DF7" s="25">
        <v>86.58</v>
      </c>
      <c r="DG7" s="25">
        <v>89.21</v>
      </c>
      <c r="DH7" s="25">
        <v>41.12</v>
      </c>
      <c r="DI7" s="25">
        <v>43.07</v>
      </c>
      <c r="DJ7" s="25">
        <v>44.99</v>
      </c>
      <c r="DK7" s="25">
        <v>46.48</v>
      </c>
      <c r="DL7" s="25">
        <v>48.04</v>
      </c>
      <c r="DM7" s="25">
        <v>49.2</v>
      </c>
      <c r="DN7" s="25">
        <v>50.01</v>
      </c>
      <c r="DO7" s="25">
        <v>50.99</v>
      </c>
      <c r="DP7" s="25">
        <v>51.79</v>
      </c>
      <c r="DQ7" s="25">
        <v>52.02</v>
      </c>
      <c r="DR7" s="25">
        <v>52.41</v>
      </c>
      <c r="DS7" s="25">
        <v>17.32</v>
      </c>
      <c r="DT7" s="25">
        <v>18.54</v>
      </c>
      <c r="DU7" s="25">
        <v>20.13</v>
      </c>
      <c r="DV7" s="25">
        <v>21.08</v>
      </c>
      <c r="DW7" s="25">
        <v>22.42</v>
      </c>
      <c r="DX7" s="25">
        <v>18.329999999999998</v>
      </c>
      <c r="DY7" s="25">
        <v>20.27</v>
      </c>
      <c r="DZ7" s="25">
        <v>21.69</v>
      </c>
      <c r="EA7" s="25">
        <v>23.19</v>
      </c>
      <c r="EB7" s="25">
        <v>24.61</v>
      </c>
      <c r="EC7" s="25">
        <v>26.78</v>
      </c>
      <c r="ED7" s="25">
        <v>0.28999999999999998</v>
      </c>
      <c r="EE7" s="25">
        <v>0.36</v>
      </c>
      <c r="EF7" s="25">
        <v>0.39</v>
      </c>
      <c r="EG7" s="25">
        <v>0.27</v>
      </c>
      <c r="EH7" s="25">
        <v>0.13</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2026-01-25T07:18:48Z</cp:lastPrinted>
  <dcterms:created xsi:type="dcterms:W3CDTF">2025-12-12T09:20:43Z</dcterms:created>
  <dcterms:modified xsi:type="dcterms:W3CDTF">2026-01-25T08:00:05Z</dcterms:modified>
  <cp:category/>
</cp:coreProperties>
</file>