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172.20.0.21\tanabelg\160300建築課\建築課共有HDDバックアップ\建築係\☆ＬｉnkStation-backup\★建築係共有フォルダ\耐震関係\080 各種書式\01 補助申請\★補助金申請書_改定(案)_20251119\"/>
    </mc:Choice>
  </mc:AlternateContent>
  <xr:revisionPtr revIDLastSave="0" documentId="13_ncr:1_{B17EDDE6-76DC-4DD7-9845-ABC2DFF3CCDB}" xr6:coauthVersionLast="47" xr6:coauthVersionMax="47" xr10:uidLastSave="{00000000-0000-0000-0000-000000000000}"/>
  <bookViews>
    <workbookView xWindow="-120" yWindow="-120" windowWidth="29040" windowHeight="15720" xr2:uid="{E4E45DE4-7708-42A4-AAC5-1A3AB96DC6CA}"/>
  </bookViews>
  <sheets>
    <sheet name="入力シート" sheetId="12" r:id="rId1"/>
    <sheet name="交付申請書" sheetId="1" r:id="rId2"/>
    <sheet name="相手方登録申出書 " sheetId="13" r:id="rId3"/>
    <sheet name="設計完了報告書" sheetId="9" r:id="rId4"/>
    <sheet name="工事完了報告書" sheetId="8" r:id="rId5"/>
    <sheet name="請求書" sheetId="10" r:id="rId6"/>
    <sheet name="変更申請" sheetId="4" r:id="rId7"/>
    <sheet name="廃止届 " sheetId="7" r:id="rId8"/>
    <sheet name="代理受領予定申請" sheetId="17" r:id="rId9"/>
    <sheet name="代理受領予定変更申請" sheetId="18" r:id="rId10"/>
    <sheet name="代理受領取下" sheetId="19" r:id="rId11"/>
    <sheet name="代理受領利用申請" sheetId="20" r:id="rId12"/>
    <sheet name="代理受領委任状" sheetId="22" r:id="rId13"/>
    <sheet name="代理受領請求書" sheetId="23" r:id="rId14"/>
    <sheet name="改良点" sheetId="14" state="hidden" r:id="rId15"/>
    <sheet name="ゆうちょ銀行の口座番号" sheetId="15" state="hidden" r:id="rId16"/>
    <sheet name="省エネ基準" sheetId="16" state="hidden" r:id="rId17"/>
    <sheet name="リスト" sheetId="2" state="hidden" r:id="rId18"/>
  </sheets>
  <definedNames>
    <definedName name="_xlnm._FilterDatabase" localSheetId="0" hidden="1">入力シート!$D$43:$J$48</definedName>
    <definedName name="_xlnm.Print_Area" localSheetId="1">交付申請書!$A$1:$V$39</definedName>
    <definedName name="_xlnm.Print_Area" localSheetId="4">工事完了報告書!$A$1:$I$39</definedName>
    <definedName name="_xlnm.Print_Area" localSheetId="16">省エネ基準!$A$1:$F$36</definedName>
    <definedName name="_xlnm.Print_Area" localSheetId="5">請求書!$A$1:$I$36</definedName>
    <definedName name="_xlnm.Print_Area" localSheetId="3">設計完了報告書!$A$1:$F$37</definedName>
    <definedName name="_xlnm.Print_Area" localSheetId="2">'相手方登録申出書 '!$A$1:$Y$50</definedName>
    <definedName name="_xlnm.Print_Area" localSheetId="12">代理受領委任状!$A$1:$H$33</definedName>
    <definedName name="_xlnm.Print_Area" localSheetId="10">代理受領取下!$A$1:$H$38</definedName>
    <definedName name="_xlnm.Print_Area" localSheetId="13">代理受領請求書!$A$1:$L$36</definedName>
    <definedName name="_xlnm.Print_Area" localSheetId="8">代理受領予定申請!$A$1:$H$34</definedName>
    <definedName name="_xlnm.Print_Area" localSheetId="9">代理受領予定変更申請!$A$1:$H$36</definedName>
    <definedName name="_xlnm.Print_Area" localSheetId="11">代理受領利用申請!$A$1:$H$33</definedName>
    <definedName name="_xlnm.Print_Area" localSheetId="0">入力シート!$A$3:$H$122</definedName>
    <definedName name="_xlnm.Print_Area" localSheetId="7">'廃止届 '!$A$1:$H$37</definedName>
    <definedName name="_xlnm.Print_Area" localSheetId="6">変更申請!$A$1:$H$36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22" i="19" l="1"/>
  <c r="O5" i="12"/>
  <c r="I119" i="12"/>
  <c r="I2" i="23" s="1"/>
  <c r="I112" i="12"/>
  <c r="D39" i="8"/>
  <c r="D38" i="8"/>
  <c r="D37" i="8"/>
  <c r="D36" i="8"/>
  <c r="C37" i="9"/>
  <c r="C36" i="9"/>
  <c r="C35" i="9"/>
  <c r="C34" i="9"/>
  <c r="D23" i="23"/>
  <c r="F11" i="23"/>
  <c r="F10" i="23"/>
  <c r="F8" i="23"/>
  <c r="C19" i="22"/>
  <c r="C26" i="22"/>
  <c r="C25" i="22"/>
  <c r="C24" i="22"/>
  <c r="E11" i="22"/>
  <c r="B18" i="22" s="1"/>
  <c r="E12" i="17"/>
  <c r="I114" i="12"/>
  <c r="I113" i="12"/>
  <c r="I85" i="12"/>
  <c r="H3" i="17" s="1"/>
  <c r="B24" i="17"/>
  <c r="E28" i="23"/>
  <c r="C27" i="23"/>
  <c r="C32" i="23"/>
  <c r="C31" i="23"/>
  <c r="C30" i="23"/>
  <c r="E29" i="23"/>
  <c r="C29" i="23"/>
  <c r="C30" i="10"/>
  <c r="C28" i="10"/>
  <c r="E28" i="10"/>
  <c r="F14" i="23"/>
  <c r="M7" i="1"/>
  <c r="F15" i="23"/>
  <c r="A13" i="22" l="1"/>
  <c r="A14" i="20"/>
  <c r="B26" i="18"/>
  <c r="B25" i="18"/>
  <c r="B24" i="18"/>
  <c r="B26" i="17"/>
  <c r="B25" i="17"/>
  <c r="I103" i="12"/>
  <c r="I97" i="12"/>
  <c r="H3" i="19" s="1"/>
  <c r="I91" i="12"/>
  <c r="H3" i="18" s="1"/>
  <c r="C27" i="20"/>
  <c r="C26" i="20"/>
  <c r="C25" i="20"/>
  <c r="D21" i="20"/>
  <c r="D20" i="20"/>
  <c r="D19" i="20"/>
  <c r="K10" i="8"/>
  <c r="E12" i="20"/>
  <c r="E12" i="19"/>
  <c r="E12" i="18"/>
  <c r="H3" i="20" l="1"/>
  <c r="H3" i="22"/>
  <c r="K15" i="12"/>
  <c r="L15" i="12"/>
  <c r="Q15" i="12" s="1"/>
  <c r="M15" i="12"/>
  <c r="R15" i="12" s="1"/>
  <c r="N15" i="12"/>
  <c r="J15" i="12"/>
  <c r="J16" i="12"/>
  <c r="K16" i="12"/>
  <c r="M36" i="13" s="1"/>
  <c r="K18" i="12"/>
  <c r="O15" i="12"/>
  <c r="L16" i="12"/>
  <c r="O36" i="13" s="1"/>
  <c r="P14" i="1"/>
  <c r="P13" i="1"/>
  <c r="I23" i="12"/>
  <c r="M31" i="13"/>
  <c r="J17" i="12"/>
  <c r="M20" i="12"/>
  <c r="R34" i="13" s="1"/>
  <c r="N20" i="12"/>
  <c r="S34" i="13" s="1"/>
  <c r="O20" i="12"/>
  <c r="T34" i="13" s="1"/>
  <c r="P20" i="12"/>
  <c r="U34" i="13" s="1"/>
  <c r="S20" i="12"/>
  <c r="X34" i="13" s="1"/>
  <c r="R20" i="12"/>
  <c r="W34" i="13" s="1"/>
  <c r="Q20" i="12"/>
  <c r="V34" i="13" s="1"/>
  <c r="V2" i="1" l="1"/>
  <c r="T15" i="12"/>
  <c r="J9" i="12"/>
  <c r="I72" i="12"/>
  <c r="H3" i="4" s="1"/>
  <c r="J24" i="12" a="1"/>
  <c r="J24" i="12" s="1"/>
  <c r="L24" i="12" s="1" a="1"/>
  <c r="L24" i="12" s="1"/>
  <c r="I55" i="12"/>
  <c r="I2" i="8" s="1"/>
  <c r="J2" i="9"/>
  <c r="D22" i="10"/>
  <c r="J30" i="12"/>
  <c r="G10" i="1"/>
  <c r="A9" i="1"/>
  <c r="J13" i="12"/>
  <c r="C28" i="12"/>
  <c r="K24" i="12" l="1" a="1"/>
  <c r="K24" i="12" s="1"/>
  <c r="A33" i="8" s="1"/>
  <c r="X31" i="13"/>
  <c r="J68" i="12" l="1"/>
  <c r="K17" i="12"/>
  <c r="J18" i="12"/>
  <c r="R31" i="13" s="1"/>
  <c r="F31" i="13"/>
  <c r="D24" i="13"/>
  <c r="J7" i="12"/>
  <c r="I8" i="12"/>
  <c r="S13" i="13" s="1"/>
  <c r="G20" i="13"/>
  <c r="K20" i="13"/>
  <c r="D20" i="13"/>
  <c r="M5" i="12"/>
  <c r="R16" i="12"/>
  <c r="U36" i="13" s="1"/>
  <c r="Q16" i="12"/>
  <c r="T36" i="13" s="1"/>
  <c r="P16" i="12"/>
  <c r="S36" i="13" s="1"/>
  <c r="O16" i="12"/>
  <c r="R36" i="13" s="1"/>
  <c r="N16" i="12"/>
  <c r="Q36" i="13" s="1"/>
  <c r="M16" i="12"/>
  <c r="P36" i="13" s="1"/>
  <c r="F34" i="13"/>
  <c r="U16" i="12" l="1"/>
  <c r="D29" i="13"/>
  <c r="E13" i="13"/>
  <c r="B66" i="12"/>
  <c r="B67" i="12" l="1"/>
  <c r="C26" i="10"/>
  <c r="B69" i="12"/>
  <c r="C29" i="10" s="1"/>
  <c r="R37" i="13"/>
  <c r="I66" i="12"/>
  <c r="Q37" i="13"/>
  <c r="T37" i="13"/>
  <c r="P37" i="13"/>
  <c r="U37" i="13"/>
  <c r="S37" i="13"/>
  <c r="L37" i="13"/>
  <c r="K37" i="13"/>
  <c r="H37" i="13"/>
  <c r="J37" i="13"/>
  <c r="J36" i="13"/>
  <c r="K36" i="13"/>
  <c r="L36" i="13"/>
  <c r="H36" i="13"/>
  <c r="X27" i="13"/>
  <c r="W27" i="13"/>
  <c r="V27" i="13"/>
  <c r="U27" i="13"/>
  <c r="T27" i="13"/>
  <c r="S27" i="13"/>
  <c r="R27" i="13"/>
  <c r="Q27" i="13"/>
  <c r="P27" i="13"/>
  <c r="O27" i="13"/>
  <c r="P12" i="13"/>
  <c r="M27" i="13"/>
  <c r="L27" i="13"/>
  <c r="K27" i="13"/>
  <c r="J27" i="13"/>
  <c r="H27" i="13"/>
  <c r="F27" i="13"/>
  <c r="E27" i="13"/>
  <c r="D27" i="13"/>
  <c r="F25" i="13"/>
  <c r="X20" i="13"/>
  <c r="W20" i="13"/>
  <c r="V20" i="13"/>
  <c r="U20" i="13"/>
  <c r="S20" i="13"/>
  <c r="R20" i="13"/>
  <c r="Q20" i="13"/>
  <c r="E12" i="13"/>
  <c r="F13" i="23" l="1"/>
  <c r="E10" i="22"/>
  <c r="B17" i="22" s="1"/>
  <c r="I67" i="12"/>
  <c r="E27" i="10"/>
  <c r="M6" i="1"/>
  <c r="E11" i="19"/>
  <c r="E11" i="20"/>
  <c r="E11" i="18"/>
  <c r="E11" i="17"/>
  <c r="A25" i="4"/>
  <c r="D21" i="13"/>
  <c r="C7" i="9"/>
  <c r="D25" i="13"/>
  <c r="E12" i="4"/>
  <c r="F12" i="10"/>
  <c r="E11" i="7"/>
  <c r="F7" i="8"/>
  <c r="K5" i="12"/>
  <c r="J5" i="12"/>
  <c r="C36" i="12"/>
  <c r="G32" i="12"/>
  <c r="L5" i="12" l="1"/>
  <c r="X12" i="13"/>
  <c r="W12" i="13"/>
  <c r="V12" i="13"/>
  <c r="U12" i="13"/>
  <c r="T12" i="13"/>
  <c r="S12" i="13"/>
  <c r="R12" i="13"/>
  <c r="Q12" i="13"/>
  <c r="O12" i="13"/>
  <c r="M12" i="13"/>
  <c r="L12" i="13"/>
  <c r="K12" i="13"/>
  <c r="J12" i="13"/>
  <c r="H12" i="13"/>
  <c r="F12" i="13"/>
  <c r="S18" i="1" l="1"/>
  <c r="M18" i="1"/>
  <c r="H18" i="1"/>
  <c r="S11" i="1"/>
  <c r="M11" i="1"/>
  <c r="C31" i="10" l="1"/>
  <c r="F13" i="10"/>
  <c r="C8" i="9"/>
  <c r="I38" i="12"/>
  <c r="F8" i="8" l="1"/>
  <c r="J48" i="12" l="1"/>
  <c r="I45" i="12"/>
  <c r="I47" i="12"/>
  <c r="A33" i="9" s="1"/>
  <c r="I46" i="12"/>
  <c r="B11" i="9" s="1"/>
  <c r="I44" i="12"/>
  <c r="I43" i="12"/>
  <c r="F2" i="9" s="1"/>
  <c r="I57" i="12"/>
  <c r="A35" i="8" s="1"/>
  <c r="I56" i="12"/>
  <c r="B12" i="8" s="1"/>
  <c r="A26" i="7"/>
  <c r="I19" i="17" l="1"/>
  <c r="A19" i="17" s="1"/>
  <c r="I19" i="19"/>
  <c r="A19" i="19" s="1"/>
  <c r="I21" i="4"/>
  <c r="A21" i="4" s="1"/>
  <c r="I19" i="18"/>
  <c r="A19" i="18" s="1"/>
  <c r="H9" i="9"/>
  <c r="I18" i="7"/>
  <c r="J18" i="7"/>
  <c r="L9" i="8"/>
  <c r="I23" i="7"/>
  <c r="A23" i="7" s="1"/>
  <c r="I9" i="9"/>
  <c r="K9" i="8"/>
  <c r="I81" i="12"/>
  <c r="I79" i="12"/>
  <c r="H3" i="7" s="1"/>
  <c r="E12" i="7"/>
  <c r="A32" i="4"/>
  <c r="A29" i="4"/>
  <c r="A26" i="4"/>
  <c r="A24" i="4"/>
  <c r="C18" i="20" l="1"/>
  <c r="A9" i="8"/>
  <c r="A18" i="7"/>
  <c r="A9" i="9"/>
  <c r="E13" i="4"/>
  <c r="O22" i="1"/>
  <c r="L22" i="1"/>
  <c r="G22" i="1"/>
  <c r="G21" i="1"/>
  <c r="O21" i="1"/>
  <c r="L21" i="1"/>
  <c r="I22" i="1" l="1"/>
  <c r="I21" i="1"/>
  <c r="O20" i="1"/>
  <c r="K20" i="1"/>
  <c r="G20" i="1"/>
  <c r="G19" i="1"/>
  <c r="G17" i="1"/>
  <c r="M15" i="1"/>
  <c r="K15" i="1"/>
  <c r="G15" i="1"/>
  <c r="H11" i="1" l="1"/>
  <c r="N1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US-I0078</author>
    <author>US-N0001</author>
  </authors>
  <commentList>
    <comment ref="J5" authorId="0" shapeId="0" xr:uid="{00000000-0006-0000-0000-000001000000}">
      <text>
        <r>
          <rPr>
            <sz val="9"/>
            <color indexed="81"/>
            <rFont val="MS P ゴシック"/>
            <family val="3"/>
            <charset val="128"/>
          </rPr>
          <t>都道府県
和歌山　→　1</t>
        </r>
      </text>
    </comment>
    <comment ref="K5" authorId="0" shapeId="0" xr:uid="{00000000-0006-0000-0000-000002000000}">
      <text>
        <r>
          <rPr>
            <sz val="9"/>
            <color indexed="81"/>
            <rFont val="MS P ゴシック"/>
            <family val="3"/>
            <charset val="128"/>
          </rPr>
          <t>市町村
田辺市　→　1</t>
        </r>
      </text>
    </comment>
    <comment ref="G16" authorId="1" shapeId="0" xr:uid="{7E5CA8E9-B075-461F-9B8A-0BA1979559F4}">
      <text>
        <r>
          <rPr>
            <sz val="12"/>
            <color indexed="81"/>
            <rFont val="MS P ゴシック"/>
            <family val="3"/>
            <charset val="128"/>
          </rPr>
          <t>末番の「1」も入力してください</t>
        </r>
      </text>
    </comment>
    <comment ref="B67" authorId="1" shapeId="0" xr:uid="{8A4860F3-73B4-471B-A88B-601F18A1BFFA}">
      <text>
        <r>
          <rPr>
            <sz val="12"/>
            <color indexed="81"/>
            <rFont val="MS P ゴシック"/>
            <family val="3"/>
            <charset val="128"/>
          </rPr>
          <t>記号番号を自動で変換します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US-I0078</author>
    <author>US-N0001</author>
  </authors>
  <commentList>
    <comment ref="R24" authorId="0" shapeId="0" xr:uid="{00000000-0006-0000-0100-000001000000}">
      <text>
        <r>
          <rPr>
            <sz val="9"/>
            <color indexed="81"/>
            <rFont val="MS P ゴシック"/>
            <family val="3"/>
            <charset val="128"/>
          </rPr>
          <t>申請者と登記名義人が異なる場合の書類等（売買契約書等）</t>
        </r>
      </text>
    </comment>
    <comment ref="O28" authorId="1" shapeId="0" xr:uid="{259EA4D0-E361-44CB-BAE4-B5C4069FBCA4}">
      <text>
        <r>
          <rPr>
            <sz val="9"/>
            <color indexed="81"/>
            <rFont val="MS P ゴシック"/>
            <family val="3"/>
            <charset val="128"/>
          </rPr>
          <t xml:space="preserve">移転先の住宅がH.12.6以降の建物であることの証明が必要。
例)移転先住宅の登記簿謄本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<sst xmlns="http://schemas.openxmlformats.org/spreadsheetml/2006/main" count="1047" uniqueCount="607">
  <si>
    <t>様式第１号（第５条関係）　　　　　　　　　　　　　　　　　　　</t>
  </si>
  <si>
    <t>田辺市住宅耐震改修事業費補助金交付申請</t>
  </si>
  <si>
    <t>所在地</t>
  </si>
  <si>
    <t>建築年</t>
  </si>
  <si>
    <t>補助金交付申請額</t>
  </si>
  <si>
    <t>※空き家の場合は、流通させる機関に応じて次の書類を追加で添付すること。</t>
  </si>
  <si>
    <t>【わかやま空き家バンク】 ：HP登録画面、登録申請書(写し)、登録カード（写し）</t>
  </si>
  <si>
    <t>【マイホーム借上げ制度】 ：利用申込書（１面と５面の写し）</t>
  </si>
  <si>
    <t>日</t>
    <rPh sb="0" eb="1">
      <t>ニチ</t>
    </rPh>
    <phoneticPr fontId="1"/>
  </si>
  <si>
    <t>月</t>
    <rPh sb="0" eb="1">
      <t>ガツ</t>
    </rPh>
    <phoneticPr fontId="1"/>
  </si>
  <si>
    <t>年</t>
    <rPh sb="0" eb="1">
      <t>ネン</t>
    </rPh>
    <phoneticPr fontId="1"/>
  </si>
  <si>
    <t>田辺市長宛て</t>
  </si>
  <si>
    <t>　　　　　　　　　　　　　　　         　</t>
    <phoneticPr fontId="1"/>
  </si>
  <si>
    <t>既設建築物概要</t>
    <phoneticPr fontId="1"/>
  </si>
  <si>
    <t>耐震診断結果</t>
    <rPh sb="4" eb="6">
      <t>ケッカ</t>
    </rPh>
    <phoneticPr fontId="1"/>
  </si>
  <si>
    <t>上部構造評点のうち最小の値</t>
    <rPh sb="0" eb="2">
      <t>ジョウブ</t>
    </rPh>
    <rPh sb="2" eb="4">
      <t>コウゾウ</t>
    </rPh>
    <rPh sb="4" eb="6">
      <t>ヒョウテン</t>
    </rPh>
    <rPh sb="9" eb="11">
      <t>サイショウ</t>
    </rPh>
    <rPh sb="12" eb="13">
      <t>アタイ</t>
    </rPh>
    <phoneticPr fontId="1"/>
  </si>
  <si>
    <t>設計者</t>
    <rPh sb="0" eb="3">
      <t>セッケイシャ</t>
    </rPh>
    <phoneticPr fontId="1"/>
  </si>
  <si>
    <t>資格</t>
    <rPh sb="0" eb="2">
      <t>シカク</t>
    </rPh>
    <phoneticPr fontId="1"/>
  </si>
  <si>
    <t>氏名</t>
    <phoneticPr fontId="1"/>
  </si>
  <si>
    <t>添付書類</t>
    <phoneticPr fontId="1"/>
  </si>
  <si>
    <t>□</t>
    <phoneticPr fontId="1"/>
  </si>
  <si>
    <t>床面積</t>
    <rPh sb="0" eb="3">
      <t>ユカメンセキ</t>
    </rPh>
    <phoneticPr fontId="1"/>
  </si>
  <si>
    <t>1階</t>
    <rPh sb="1" eb="2">
      <t>カイ</t>
    </rPh>
    <phoneticPr fontId="1"/>
  </si>
  <si>
    <t>2階</t>
    <rPh sb="1" eb="2">
      <t>カイ</t>
    </rPh>
    <phoneticPr fontId="1"/>
  </si>
  <si>
    <t>㎡</t>
    <phoneticPr fontId="1"/>
  </si>
  <si>
    <t>□</t>
    <phoneticPr fontId="1"/>
  </si>
  <si>
    <t>■</t>
    <phoneticPr fontId="1"/>
  </si>
  <si>
    <t>月</t>
    <rPh sb="0" eb="1">
      <t>ツキ</t>
    </rPh>
    <phoneticPr fontId="1"/>
  </si>
  <si>
    <t>氏名</t>
    <phoneticPr fontId="1"/>
  </si>
  <si>
    <t>申請者</t>
    <phoneticPr fontId="1"/>
  </si>
  <si>
    <t>住所</t>
    <rPh sb="0" eb="2">
      <t>ジュウショ</t>
    </rPh>
    <phoneticPr fontId="1"/>
  </si>
  <si>
    <t>完納証明（納税証明）</t>
    <phoneticPr fontId="1"/>
  </si>
  <si>
    <t>非木造診断</t>
    <rPh sb="0" eb="3">
      <t>ヒモクゾウ</t>
    </rPh>
    <rPh sb="3" eb="5">
      <t>シンダン</t>
    </rPh>
    <phoneticPr fontId="1"/>
  </si>
  <si>
    <t>Is値、q値、診断士番号等が分かる書類</t>
    <rPh sb="14" eb="15">
      <t>ワ</t>
    </rPh>
    <rPh sb="17" eb="19">
      <t>ショルイ</t>
    </rPh>
    <phoneticPr fontId="1"/>
  </si>
  <si>
    <t>耐震ﾍﾞｯﾄﾞ等</t>
    <rPh sb="7" eb="8">
      <t>トウ</t>
    </rPh>
    <phoneticPr fontId="1"/>
  </si>
  <si>
    <t>1階平面図</t>
    <phoneticPr fontId="1"/>
  </si>
  <si>
    <t>県指定品ｶﾀﾛｸﾞ　</t>
    <rPh sb="0" eb="1">
      <t>ケン</t>
    </rPh>
    <phoneticPr fontId="1"/>
  </si>
  <si>
    <t>設置場所現況写真</t>
    <rPh sb="0" eb="2">
      <t>セッチ</t>
    </rPh>
    <rPh sb="4" eb="6">
      <t>ゲンキョウ</t>
    </rPh>
    <phoneticPr fontId="1"/>
  </si>
  <si>
    <t>土砂災対策</t>
    <rPh sb="0" eb="1">
      <t>ド</t>
    </rPh>
    <rPh sb="1" eb="2">
      <t>シャ</t>
    </rPh>
    <rPh sb="2" eb="3">
      <t>サイ</t>
    </rPh>
    <rPh sb="3" eb="5">
      <t>タイサク</t>
    </rPh>
    <phoneticPr fontId="1"/>
  </si>
  <si>
    <t>建物が土砂災害特別警戒区域に含まれることが分かる書類</t>
    <rPh sb="0" eb="2">
      <t>タテモノ</t>
    </rPh>
    <rPh sb="3" eb="7">
      <t>ドシャサイガイ</t>
    </rPh>
    <rPh sb="7" eb="9">
      <t>トクベツ</t>
    </rPh>
    <rPh sb="9" eb="11">
      <t>ケイカイ</t>
    </rPh>
    <rPh sb="14" eb="15">
      <t>フク</t>
    </rPh>
    <rPh sb="21" eb="22">
      <t>ワ</t>
    </rPh>
    <rPh sb="24" eb="26">
      <t>ショルイ</t>
    </rPh>
    <phoneticPr fontId="1"/>
  </si>
  <si>
    <t>設計図書　</t>
    <rPh sb="0" eb="4">
      <t>セッケイトショ</t>
    </rPh>
    <phoneticPr fontId="1"/>
  </si>
  <si>
    <t>構造計算書等</t>
    <rPh sb="4" eb="5">
      <t>ショ</t>
    </rPh>
    <phoneticPr fontId="1"/>
  </si>
  <si>
    <t>がけ地移転</t>
    <rPh sb="2" eb="5">
      <t>チイテン</t>
    </rPh>
    <phoneticPr fontId="1"/>
  </si>
  <si>
    <t>移転事業申請書類</t>
    <rPh sb="0" eb="4">
      <t>イテンジギョウ</t>
    </rPh>
    <rPh sb="4" eb="6">
      <t>シンセイ</t>
    </rPh>
    <rPh sb="6" eb="8">
      <t>ショルイ</t>
    </rPh>
    <phoneticPr fontId="1"/>
  </si>
  <si>
    <t>共通</t>
    <rPh sb="0" eb="2">
      <t>キョウツウ</t>
    </rPh>
    <phoneticPr fontId="1"/>
  </si>
  <si>
    <t>改修後の想定評点</t>
    <phoneticPr fontId="1"/>
  </si>
  <si>
    <t>建築士</t>
    <rPh sb="0" eb="3">
      <t>ケンチクシ</t>
    </rPh>
    <phoneticPr fontId="1"/>
  </si>
  <si>
    <t>登録第</t>
    <rPh sb="0" eb="2">
      <t>トウロク</t>
    </rPh>
    <rPh sb="2" eb="3">
      <t>ダイ</t>
    </rPh>
    <phoneticPr fontId="1"/>
  </si>
  <si>
    <t>号</t>
    <rPh sb="0" eb="1">
      <t>ゴウ</t>
    </rPh>
    <phoneticPr fontId="1"/>
  </si>
  <si>
    <t>金</t>
    <rPh sb="0" eb="1">
      <t>キン</t>
    </rPh>
    <phoneticPr fontId="1"/>
  </si>
  <si>
    <t>円</t>
    <rPh sb="0" eb="1">
      <t>エン</t>
    </rPh>
    <phoneticPr fontId="1"/>
  </si>
  <si>
    <t>建築士</t>
    <rPh sb="0" eb="3">
      <t>ケンチクシ</t>
    </rPh>
    <phoneticPr fontId="1"/>
  </si>
  <si>
    <t>一級</t>
    <rPh sb="0" eb="2">
      <t>イッキュウ</t>
    </rPh>
    <phoneticPr fontId="1"/>
  </si>
  <si>
    <t>二級</t>
    <rPh sb="0" eb="2">
      <t>ニキュウ</t>
    </rPh>
    <phoneticPr fontId="1"/>
  </si>
  <si>
    <t>木造</t>
    <rPh sb="0" eb="2">
      <t>モクゾウ</t>
    </rPh>
    <phoneticPr fontId="1"/>
  </si>
  <si>
    <t>大臣</t>
    <rPh sb="0" eb="2">
      <t>ダイジン</t>
    </rPh>
    <phoneticPr fontId="1"/>
  </si>
  <si>
    <t>知事</t>
    <rPh sb="0" eb="2">
      <t>チジ</t>
    </rPh>
    <phoneticPr fontId="1"/>
  </si>
  <si>
    <t>　　年　　月　　日</t>
  </si>
  <si>
    <t>氏名</t>
  </si>
  <si>
    <t>申請者</t>
  </si>
  <si>
    <t>住所</t>
  </si>
  <si>
    <t>様式第３号（第７条関係）</t>
  </si>
  <si>
    <t>　　　　　　　　　　　　　　　　　　　　　　　　　　　　　　</t>
  </si>
  <si>
    <t>田辺市住宅耐震改修事業費補助金変更等承認申請書</t>
  </si>
  <si>
    <t>田　辺　市　長　宛て</t>
  </si>
  <si>
    <t>　先に田辺市住宅耐震改修補助事業補助金の交付決定の通知を受けた計画を下記のとおり変更・中止したいので、田辺市住宅耐震改修事業費補助金交付要綱第７条第１項の規定により、関係書類を添えて次のとおり申請します。</t>
  </si>
  <si>
    <t>記</t>
  </si>
  <si>
    <t>１　名　　　称　　　　　　　　　　　　　　　　　　　　　　</t>
  </si>
  <si>
    <t>２　変更（中止）の内容</t>
  </si>
  <si>
    <t>３　変更（中止）の理由</t>
  </si>
  <si>
    <t>４　添付書類　</t>
  </si>
  <si>
    <t>　　　　　　　　　　</t>
  </si>
  <si>
    <t>様式第５号（第８条関係）　　　　　　　　　　　　　　　　　　　　</t>
  </si>
  <si>
    <t>田辺市住宅耐震改修事業等廃止届</t>
  </si>
  <si>
    <t>１　計画の名称　　　　　　　　　　　　　　　　　　　　　　</t>
  </si>
  <si>
    <t>２　廃止の理由</t>
  </si>
  <si>
    <t>様式第６号（第９条関係）　　　　　　　　　　　　　　　　　　</t>
  </si>
  <si>
    <t>住宅耐震改修事業完了の確認</t>
  </si>
  <si>
    <t>　　　　　　　　</t>
  </si>
  <si>
    <t>建替え</t>
    <phoneticPr fontId="1"/>
  </si>
  <si>
    <t>工事契約書写し</t>
    <rPh sb="0" eb="2">
      <t>コウジ</t>
    </rPh>
    <phoneticPr fontId="1"/>
  </si>
  <si>
    <t>解体工事契約書写し</t>
    <rPh sb="0" eb="2">
      <t>カイタイ</t>
    </rPh>
    <rPh sb="2" eb="4">
      <t>コウジ</t>
    </rPh>
    <rPh sb="4" eb="7">
      <t>ケイヤクショ</t>
    </rPh>
    <rPh sb="7" eb="8">
      <t>ウツ</t>
    </rPh>
    <phoneticPr fontId="1"/>
  </si>
  <si>
    <t>完成図面</t>
    <rPh sb="0" eb="4">
      <t>カンセイズメン</t>
    </rPh>
    <phoneticPr fontId="1"/>
  </si>
  <si>
    <t>工事写真</t>
    <phoneticPr fontId="1"/>
  </si>
  <si>
    <t>中間検査合格証</t>
    <phoneticPr fontId="1"/>
  </si>
  <si>
    <t>検査済証等</t>
    <phoneticPr fontId="1"/>
  </si>
  <si>
    <t>第三者機関による判定書</t>
    <phoneticPr fontId="1"/>
  </si>
  <si>
    <t xml:space="preserve">出荷証明(納品書等) </t>
    <rPh sb="0" eb="4">
      <t>シュッカショウメイ</t>
    </rPh>
    <rPh sb="5" eb="8">
      <t>ノウヒンショ</t>
    </rPh>
    <rPh sb="8" eb="9">
      <t>トウ</t>
    </rPh>
    <phoneticPr fontId="1"/>
  </si>
  <si>
    <t>耐震
改修</t>
    <phoneticPr fontId="1"/>
  </si>
  <si>
    <t>非木造
診断</t>
    <phoneticPr fontId="1"/>
  </si>
  <si>
    <t>土砂災
対策</t>
    <phoneticPr fontId="1"/>
  </si>
  <si>
    <t>がけ地
移転</t>
    <phoneticPr fontId="1"/>
  </si>
  <si>
    <t>□</t>
    <phoneticPr fontId="1"/>
  </si>
  <si>
    <t>完成後、安定が確認できる書類</t>
    <phoneticPr fontId="1"/>
  </si>
  <si>
    <t>耐震診断書</t>
    <phoneticPr fontId="1"/>
  </si>
  <si>
    <t>診断図面等</t>
    <rPh sb="0" eb="2">
      <t>シンダン</t>
    </rPh>
    <phoneticPr fontId="1"/>
  </si>
  <si>
    <t>借入書類・移転事業完了報告書類</t>
    <rPh sb="5" eb="9">
      <t>イテンジギョウ</t>
    </rPh>
    <rPh sb="9" eb="11">
      <t>カンリョウ</t>
    </rPh>
    <rPh sb="11" eb="13">
      <t>ホウコク</t>
    </rPh>
    <rPh sb="13" eb="15">
      <t>ショルイ</t>
    </rPh>
    <phoneticPr fontId="1"/>
  </si>
  <si>
    <t>領収書写し</t>
    <phoneticPr fontId="1"/>
  </si>
  <si>
    <t>-</t>
  </si>
  <si>
    <t>-</t>
    <phoneticPr fontId="1"/>
  </si>
  <si>
    <t>-</t>
    <phoneticPr fontId="1"/>
  </si>
  <si>
    <t>補助種別</t>
    <rPh sb="0" eb="4">
      <t>ホジョシュベツ</t>
    </rPh>
    <phoneticPr fontId="1"/>
  </si>
  <si>
    <t>様式第７号（第９条第２項関係）　　　　　　　　　　　　　　　</t>
  </si>
  <si>
    <t>耐震補強設計等完了時の確認</t>
  </si>
  <si>
    <t>上記の補助対象事業について、交付要綱に基づき、適正に設計業務が履行されたことを確認した。</t>
  </si>
  <si>
    <t>補助種別</t>
  </si>
  <si>
    <t>耐震
改修</t>
  </si>
  <si>
    <t>建替え</t>
  </si>
  <si>
    <t>土砂災
対策</t>
  </si>
  <si>
    <t>がけ地
移転</t>
  </si>
  <si>
    <t>添付書類</t>
  </si>
  <si>
    <t>□</t>
  </si>
  <si>
    <t>設計図面</t>
    <rPh sb="0" eb="4">
      <t>セッケイズメン</t>
    </rPh>
    <phoneticPr fontId="1"/>
  </si>
  <si>
    <t>工事費内訳書</t>
    <phoneticPr fontId="1"/>
  </si>
  <si>
    <t>補強後耐震診断書</t>
    <phoneticPr fontId="1"/>
  </si>
  <si>
    <t>確認済証</t>
    <rPh sb="0" eb="4">
      <t>カクニンズミショウ</t>
    </rPh>
    <phoneticPr fontId="1"/>
  </si>
  <si>
    <t>補強工事により、安定が確認できる書類</t>
    <rPh sb="0" eb="4">
      <t>ホキョウコウジ</t>
    </rPh>
    <phoneticPr fontId="1"/>
  </si>
  <si>
    <t>領収書（写）</t>
    <rPh sb="0" eb="3">
      <t>リョウシュウショ</t>
    </rPh>
    <phoneticPr fontId="1"/>
  </si>
  <si>
    <t>設計業務委託契約書（写）</t>
    <phoneticPr fontId="1"/>
  </si>
  <si>
    <t>確認申請1～6面（写）</t>
    <rPh sb="0" eb="4">
      <t>カクニンシンセイ</t>
    </rPh>
    <rPh sb="7" eb="8">
      <t>メン</t>
    </rPh>
    <phoneticPr fontId="1"/>
  </si>
  <si>
    <t>設計一次エネルギー消費量の計算書</t>
    <phoneticPr fontId="1"/>
  </si>
  <si>
    <t xml:space="preserve">外皮性能計算書 </t>
    <phoneticPr fontId="1"/>
  </si>
  <si>
    <t>-</t>
    <phoneticPr fontId="1"/>
  </si>
  <si>
    <t>既存木造住宅耐震補強設計審査結果報告書</t>
    <rPh sb="0" eb="4">
      <t>キゾンモクゾウ</t>
    </rPh>
    <rPh sb="4" eb="6">
      <t>ジュウタク</t>
    </rPh>
    <rPh sb="6" eb="8">
      <t>タイシン</t>
    </rPh>
    <rPh sb="8" eb="10">
      <t>ホキョウ</t>
    </rPh>
    <rPh sb="10" eb="12">
      <t>セッケイ</t>
    </rPh>
    <rPh sb="12" eb="14">
      <t>シンサ</t>
    </rPh>
    <rPh sb="14" eb="16">
      <t>ケッカ</t>
    </rPh>
    <rPh sb="16" eb="19">
      <t>ホウコクショ</t>
    </rPh>
    <phoneticPr fontId="1"/>
  </si>
  <si>
    <t>様式第９号（第１１条関係）　　　　　　　　　　　　　　　</t>
  </si>
  <si>
    <t>田辺市住宅耐震改修事業費補助金支払請求書</t>
  </si>
  <si>
    <t>田辺市住宅耐震改修事業費補助金交付要綱第10条の規定により、下記のとおり補助金を請求します。</t>
  </si>
  <si>
    <t>１　名　　　称　　田辺市住宅耐震改修事業費補助金</t>
  </si>
  <si>
    <t>３　振込先</t>
  </si>
  <si>
    <t>金融機関名</t>
  </si>
  <si>
    <t>預金の種類</t>
  </si>
  <si>
    <t>口座番号</t>
  </si>
  <si>
    <t>フリガナ</t>
  </si>
  <si>
    <t>口座名義人</t>
  </si>
  <si>
    <t>支店名：</t>
    <phoneticPr fontId="1"/>
  </si>
  <si>
    <t>普通</t>
    <phoneticPr fontId="1"/>
  </si>
  <si>
    <t>当座</t>
    <phoneticPr fontId="1"/>
  </si>
  <si>
    <t>交付申請日</t>
    <rPh sb="0" eb="2">
      <t>コウフ</t>
    </rPh>
    <rPh sb="2" eb="5">
      <t>シンセイビ</t>
    </rPh>
    <phoneticPr fontId="1"/>
  </si>
  <si>
    <t>建物所在地</t>
    <rPh sb="0" eb="2">
      <t>タテモノ</t>
    </rPh>
    <rPh sb="2" eb="5">
      <t>ショザイチ</t>
    </rPh>
    <phoneticPr fontId="1"/>
  </si>
  <si>
    <t>建築年</t>
    <rPh sb="0" eb="3">
      <t>ケンチクネン</t>
    </rPh>
    <phoneticPr fontId="1"/>
  </si>
  <si>
    <t>耐震診断結果</t>
    <rPh sb="0" eb="6">
      <t>タイシンシンダンケッカ</t>
    </rPh>
    <phoneticPr fontId="1"/>
  </si>
  <si>
    <t>改修後の想定評点</t>
  </si>
  <si>
    <t>補助種別</t>
    <rPh sb="0" eb="4">
      <t>ホジョシュベツ</t>
    </rPh>
    <phoneticPr fontId="1"/>
  </si>
  <si>
    <t>耐震改修</t>
    <rPh sb="0" eb="4">
      <t>タイシンカイシュウ</t>
    </rPh>
    <phoneticPr fontId="1"/>
  </si>
  <si>
    <t>建替え</t>
    <rPh sb="0" eb="2">
      <t>タテカ</t>
    </rPh>
    <phoneticPr fontId="1"/>
  </si>
  <si>
    <t>非木造耐震診断</t>
    <rPh sb="0" eb="3">
      <t>ヒモクゾウ</t>
    </rPh>
    <rPh sb="3" eb="7">
      <t>タイシンシンダン</t>
    </rPh>
    <phoneticPr fontId="1"/>
  </si>
  <si>
    <t>耐震ベッド、耐震シェルター</t>
    <rPh sb="0" eb="2">
      <t>タイシン</t>
    </rPh>
    <rPh sb="6" eb="8">
      <t>タイシン</t>
    </rPh>
    <phoneticPr fontId="1"/>
  </si>
  <si>
    <t>土砂災害対策改修</t>
    <rPh sb="0" eb="4">
      <t>ドシャサイガイ</t>
    </rPh>
    <rPh sb="4" eb="6">
      <t>タイサク</t>
    </rPh>
    <rPh sb="6" eb="8">
      <t>カイシュウ</t>
    </rPh>
    <phoneticPr fontId="1"/>
  </si>
  <si>
    <t>がけ地近接等危険住宅移転</t>
    <phoneticPr fontId="1"/>
  </si>
  <si>
    <t>年号</t>
    <rPh sb="0" eb="2">
      <t>ネンゴウ</t>
    </rPh>
    <phoneticPr fontId="1"/>
  </si>
  <si>
    <t>明治</t>
    <rPh sb="0" eb="2">
      <t>メイジ</t>
    </rPh>
    <phoneticPr fontId="1"/>
  </si>
  <si>
    <t>大正</t>
    <rPh sb="0" eb="2">
      <t>タイショウ</t>
    </rPh>
    <phoneticPr fontId="1"/>
  </si>
  <si>
    <t>昭和</t>
    <rPh sb="0" eb="2">
      <t>ショウワ</t>
    </rPh>
    <phoneticPr fontId="1"/>
  </si>
  <si>
    <t>平成</t>
    <rPh sb="0" eb="2">
      <t>ヘイセイ</t>
    </rPh>
    <phoneticPr fontId="1"/>
  </si>
  <si>
    <t>元</t>
    <rPh sb="0" eb="1">
      <t>モト</t>
    </rPh>
    <phoneticPr fontId="1"/>
  </si>
  <si>
    <t>規模</t>
    <rPh sb="0" eb="2">
      <t>キボ</t>
    </rPh>
    <phoneticPr fontId="1"/>
  </si>
  <si>
    <t>平屋建て</t>
  </si>
  <si>
    <t>2階建て</t>
  </si>
  <si>
    <t>交付決定通知年月日</t>
    <rPh sb="0" eb="4">
      <t>コウフケッテイ</t>
    </rPh>
    <rPh sb="4" eb="9">
      <t>ツウチネンガッピ</t>
    </rPh>
    <phoneticPr fontId="1"/>
  </si>
  <si>
    <t>交付決定通知番号</t>
    <rPh sb="0" eb="4">
      <t>コウフケッテイ</t>
    </rPh>
    <rPh sb="4" eb="6">
      <t>ツウチ</t>
    </rPh>
    <rPh sb="6" eb="8">
      <t>バンゴウ</t>
    </rPh>
    <phoneticPr fontId="1"/>
  </si>
  <si>
    <t>号数</t>
    <rPh sb="0" eb="2">
      <t>ゴウスウ</t>
    </rPh>
    <phoneticPr fontId="1"/>
  </si>
  <si>
    <t>完了年月日</t>
    <rPh sb="0" eb="5">
      <t>カンリョウネンガッピ</t>
    </rPh>
    <phoneticPr fontId="1"/>
  </si>
  <si>
    <t>完了確認日</t>
    <rPh sb="0" eb="2">
      <t>カンリョウ</t>
    </rPh>
    <rPh sb="2" eb="4">
      <t>カクニン</t>
    </rPh>
    <rPh sb="4" eb="5">
      <t>ビ</t>
    </rPh>
    <phoneticPr fontId="1"/>
  </si>
  <si>
    <t>確認者</t>
    <rPh sb="0" eb="3">
      <t>カクニンシャ</t>
    </rPh>
    <phoneticPr fontId="1"/>
  </si>
  <si>
    <t>交付申請時の設計者と異なる　↓へ入力</t>
    <rPh sb="0" eb="5">
      <t>コウフシンセイジ</t>
    </rPh>
    <rPh sb="6" eb="9">
      <t>セッケイシャ</t>
    </rPh>
    <rPh sb="10" eb="11">
      <t>コト</t>
    </rPh>
    <rPh sb="16" eb="18">
      <t>ニュウリョク</t>
    </rPh>
    <phoneticPr fontId="1"/>
  </si>
  <si>
    <t>交付申請時の設計者と同じ　↓入力不用</t>
    <rPh sb="0" eb="5">
      <t>コウフシンセイジ</t>
    </rPh>
    <rPh sb="6" eb="9">
      <t>セッケイシャ</t>
    </rPh>
    <rPh sb="10" eb="11">
      <t>オナ</t>
    </rPh>
    <rPh sb="14" eb="16">
      <t>ニュウリョク</t>
    </rPh>
    <rPh sb="16" eb="18">
      <t>フヨウ</t>
    </rPh>
    <phoneticPr fontId="1"/>
  </si>
  <si>
    <t>請求額（補助金額）</t>
    <rPh sb="0" eb="3">
      <t>セイキュウガク</t>
    </rPh>
    <rPh sb="4" eb="8">
      <t>ホジョキンガク</t>
    </rPh>
    <phoneticPr fontId="1"/>
  </si>
  <si>
    <t>設計完了報告日</t>
    <rPh sb="0" eb="2">
      <t>セッケイ</t>
    </rPh>
    <rPh sb="2" eb="4">
      <t>カンリョウ</t>
    </rPh>
    <rPh sb="4" eb="6">
      <t>ホウコク</t>
    </rPh>
    <rPh sb="6" eb="7">
      <t>ビ</t>
    </rPh>
    <phoneticPr fontId="1"/>
  </si>
  <si>
    <t>工事完了報告日</t>
    <rPh sb="0" eb="4">
      <t>コウジカンリョウ</t>
    </rPh>
    <rPh sb="4" eb="7">
      <t>ホウコクビ</t>
    </rPh>
    <phoneticPr fontId="1"/>
  </si>
  <si>
    <t>　支店（支所）名</t>
    <rPh sb="1" eb="3">
      <t>シテン</t>
    </rPh>
    <rPh sb="4" eb="6">
      <t>シショ</t>
    </rPh>
    <rPh sb="7" eb="8">
      <t>メイ</t>
    </rPh>
    <phoneticPr fontId="1"/>
  </si>
  <si>
    <t>　預金の種類</t>
    <rPh sb="1" eb="3">
      <t>ヨキン</t>
    </rPh>
    <rPh sb="4" eb="6">
      <t>シュルイ</t>
    </rPh>
    <phoneticPr fontId="1"/>
  </si>
  <si>
    <t>　口座番号</t>
    <rPh sb="1" eb="3">
      <t>コウザ</t>
    </rPh>
    <rPh sb="3" eb="5">
      <t>バンゴウ</t>
    </rPh>
    <phoneticPr fontId="1"/>
  </si>
  <si>
    <t>口座の種類</t>
    <rPh sb="0" eb="2">
      <t>コウザ</t>
    </rPh>
    <rPh sb="3" eb="5">
      <t>シュルイ</t>
    </rPh>
    <phoneticPr fontId="1"/>
  </si>
  <si>
    <t>普通</t>
    <rPh sb="0" eb="2">
      <t>フツウ</t>
    </rPh>
    <phoneticPr fontId="1"/>
  </si>
  <si>
    <t>当座</t>
    <rPh sb="0" eb="2">
      <t>トウザ</t>
    </rPh>
    <phoneticPr fontId="1"/>
  </si>
  <si>
    <t>承認申請日</t>
    <phoneticPr fontId="3"/>
  </si>
  <si>
    <t>変更（中止）の内容</t>
    <phoneticPr fontId="3"/>
  </si>
  <si>
    <t>変更（中止）の理由</t>
    <phoneticPr fontId="3"/>
  </si>
  <si>
    <t>添付書類</t>
    <phoneticPr fontId="3"/>
  </si>
  <si>
    <t>変更後住所</t>
    <rPh sb="0" eb="3">
      <t>ヘンコウゴ</t>
    </rPh>
    <rPh sb="3" eb="5">
      <t>ジュウショ</t>
    </rPh>
    <phoneticPr fontId="3"/>
  </si>
  <si>
    <t>令和</t>
    <rPh sb="0" eb="2">
      <t>レイワ</t>
    </rPh>
    <phoneticPr fontId="1"/>
  </si>
  <si>
    <t>支店/支所</t>
    <rPh sb="0" eb="2">
      <t>シテン</t>
    </rPh>
    <rPh sb="3" eb="5">
      <t>シショ</t>
    </rPh>
    <phoneticPr fontId="1"/>
  </si>
  <si>
    <t>支店</t>
    <rPh sb="0" eb="2">
      <t>シテン</t>
    </rPh>
    <phoneticPr fontId="1"/>
  </si>
  <si>
    <t>支所</t>
    <rPh sb="0" eb="2">
      <t>シショ</t>
    </rPh>
    <phoneticPr fontId="1"/>
  </si>
  <si>
    <t>併用用途</t>
    <rPh sb="0" eb="2">
      <t>ヘイヨウ</t>
    </rPh>
    <rPh sb="2" eb="4">
      <t>ヨウト</t>
    </rPh>
    <phoneticPr fontId="1"/>
  </si>
  <si>
    <t>併用住宅の場合</t>
    <rPh sb="0" eb="2">
      <t>ヘイヨウ</t>
    </rPh>
    <rPh sb="2" eb="4">
      <t>ジュウタク</t>
    </rPh>
    <rPh sb="5" eb="7">
      <t>バアイ</t>
    </rPh>
    <phoneticPr fontId="1"/>
  </si>
  <si>
    <t>店舗</t>
    <rPh sb="0" eb="2">
      <t>テンポ</t>
    </rPh>
    <phoneticPr fontId="1"/>
  </si>
  <si>
    <t>事務所</t>
    <rPh sb="0" eb="3">
      <t>ジムショ</t>
    </rPh>
    <phoneticPr fontId="1"/>
  </si>
  <si>
    <t>その他</t>
    <rPh sb="2" eb="3">
      <t>タ</t>
    </rPh>
    <phoneticPr fontId="1"/>
  </si>
  <si>
    <t>併用住宅の場合</t>
    <rPh sb="0" eb="2">
      <t>ヘイヨウ</t>
    </rPh>
    <rPh sb="2" eb="4">
      <t>ジュウタク</t>
    </rPh>
    <rPh sb="5" eb="7">
      <t>バアイ</t>
    </rPh>
    <phoneticPr fontId="1"/>
  </si>
  <si>
    <t>判別</t>
    <rPh sb="0" eb="2">
      <t>ハンベツ</t>
    </rPh>
    <phoneticPr fontId="1"/>
  </si>
  <si>
    <t>　</t>
    <phoneticPr fontId="1"/>
  </si>
  <si>
    <t>建替建築物の床面積</t>
    <rPh sb="0" eb="2">
      <t>タテカ</t>
    </rPh>
    <rPh sb="2" eb="5">
      <t>ケンチクブツ</t>
    </rPh>
    <rPh sb="6" eb="9">
      <t>ユカメンセキ</t>
    </rPh>
    <phoneticPr fontId="1"/>
  </si>
  <si>
    <t>交付決定通知年月日</t>
    <phoneticPr fontId="1"/>
  </si>
  <si>
    <t>交付決定通知番号</t>
    <phoneticPr fontId="1"/>
  </si>
  <si>
    <t>廃止届出日</t>
    <rPh sb="0" eb="2">
      <t>ハイシ</t>
    </rPh>
    <rPh sb="2" eb="3">
      <t>トドケ</t>
    </rPh>
    <rPh sb="3" eb="4">
      <t>デ</t>
    </rPh>
    <phoneticPr fontId="1"/>
  </si>
  <si>
    <t>廃止の理由</t>
    <rPh sb="0" eb="2">
      <t>ハイシ</t>
    </rPh>
    <rPh sb="3" eb="5">
      <t>リユウ</t>
    </rPh>
    <phoneticPr fontId="1"/>
  </si>
  <si>
    <t>完了年月日</t>
    <phoneticPr fontId="1"/>
  </si>
  <si>
    <t>判別</t>
    <rPh sb="0" eb="2">
      <t>ハンベツ</t>
    </rPh>
    <phoneticPr fontId="1"/>
  </si>
  <si>
    <t>判別</t>
    <phoneticPr fontId="1"/>
  </si>
  <si>
    <t>２　支払請求額</t>
    <phoneticPr fontId="1"/>
  </si>
  <si>
    <t>金</t>
    <rPh sb="0" eb="1">
      <t>キン</t>
    </rPh>
    <phoneticPr fontId="1"/>
  </si>
  <si>
    <t>円</t>
    <rPh sb="0" eb="1">
      <t>エン</t>
    </rPh>
    <phoneticPr fontId="1"/>
  </si>
  <si>
    <t>判別</t>
  </si>
  <si>
    <t>㎡</t>
    <phoneticPr fontId="1"/>
  </si>
  <si>
    <t>延面積</t>
    <rPh sb="0" eb="1">
      <t>ノ</t>
    </rPh>
    <rPh sb="1" eb="3">
      <t>メンセキ</t>
    </rPh>
    <phoneticPr fontId="1"/>
  </si>
  <si>
    <t>令和</t>
    <rPh sb="0" eb="2">
      <t>レイワ</t>
    </rPh>
    <phoneticPr fontId="6"/>
  </si>
  <si>
    <t>年</t>
    <rPh sb="0" eb="1">
      <t>ネン</t>
    </rPh>
    <phoneticPr fontId="6"/>
  </si>
  <si>
    <t>月</t>
    <rPh sb="0" eb="1">
      <t>ツキ</t>
    </rPh>
    <phoneticPr fontId="6"/>
  </si>
  <si>
    <t>日</t>
    <rPh sb="0" eb="1">
      <t>ニチ</t>
    </rPh>
    <phoneticPr fontId="6"/>
  </si>
  <si>
    <t xml:space="preserve">相手方登録(変更)兼口座振替払依頼申出書 </t>
    <rPh sb="0" eb="3">
      <t>アイテガタ</t>
    </rPh>
    <rPh sb="3" eb="5">
      <t>トウロク</t>
    </rPh>
    <rPh sb="6" eb="8">
      <t>ヘンコウ</t>
    </rPh>
    <rPh sb="9" eb="10">
      <t>ケン</t>
    </rPh>
    <rPh sb="10" eb="12">
      <t>コウザ</t>
    </rPh>
    <rPh sb="12" eb="14">
      <t>フリカエ</t>
    </rPh>
    <rPh sb="14" eb="15">
      <t>ハラ</t>
    </rPh>
    <rPh sb="15" eb="17">
      <t>イライ</t>
    </rPh>
    <rPh sb="17" eb="19">
      <t>モウシデ</t>
    </rPh>
    <rPh sb="19" eb="20">
      <t>ショ</t>
    </rPh>
    <phoneticPr fontId="6"/>
  </si>
  <si>
    <t xml:space="preserve"> </t>
    <phoneticPr fontId="6"/>
  </si>
  <si>
    <t xml:space="preserve"> （個人・事業者 ・ 団体　兼用）</t>
    <phoneticPr fontId="6"/>
  </si>
  <si>
    <t>田辺市会計管理者  宛て</t>
    <rPh sb="0" eb="3">
      <t>タナベシ</t>
    </rPh>
    <rPh sb="3" eb="5">
      <t>カイケイ</t>
    </rPh>
    <rPh sb="5" eb="8">
      <t>カンリシャ</t>
    </rPh>
    <rPh sb="10" eb="11">
      <t>ア</t>
    </rPh>
    <phoneticPr fontId="6"/>
  </si>
  <si>
    <t>氏名　・　名称</t>
    <rPh sb="0" eb="2">
      <t>シメイ</t>
    </rPh>
    <rPh sb="5" eb="6">
      <t>ナ</t>
    </rPh>
    <rPh sb="6" eb="7">
      <t>ショウ</t>
    </rPh>
    <phoneticPr fontId="6"/>
  </si>
  <si>
    <t>個　人</t>
    <rPh sb="0" eb="1">
      <t>コ</t>
    </rPh>
    <rPh sb="2" eb="3">
      <t>ニン</t>
    </rPh>
    <phoneticPr fontId="6"/>
  </si>
  <si>
    <t>フリガナ</t>
    <phoneticPr fontId="6"/>
  </si>
  <si>
    <t>氏名・名称欄は、該当するどちらか一方を記入してください。</t>
    <rPh sb="0" eb="2">
      <t>シメイ</t>
    </rPh>
    <rPh sb="3" eb="5">
      <t>メイショウ</t>
    </rPh>
    <rPh sb="5" eb="6">
      <t>ラン</t>
    </rPh>
    <rPh sb="8" eb="10">
      <t>ガイトウ</t>
    </rPh>
    <rPh sb="16" eb="18">
      <t>イッポウ</t>
    </rPh>
    <rPh sb="19" eb="21">
      <t>キニュウ</t>
    </rPh>
    <phoneticPr fontId="6"/>
  </si>
  <si>
    <t>氏名</t>
    <rPh sb="0" eb="2">
      <t>シメイ</t>
    </rPh>
    <phoneticPr fontId="6"/>
  </si>
  <si>
    <t>生年月日</t>
    <rPh sb="0" eb="2">
      <t>セイネン</t>
    </rPh>
    <rPh sb="2" eb="4">
      <t>ガッピ</t>
    </rPh>
    <phoneticPr fontId="6"/>
  </si>
  <si>
    <t>事業者・団体</t>
    <rPh sb="0" eb="3">
      <t>ジギョウシャ</t>
    </rPh>
    <rPh sb="4" eb="6">
      <t>ダンタイ</t>
    </rPh>
    <phoneticPr fontId="6"/>
  </si>
  <si>
    <t>事業者・団体名</t>
    <rPh sb="0" eb="3">
      <t>ジギョウシャ</t>
    </rPh>
    <rPh sb="4" eb="6">
      <t>ダンタイ</t>
    </rPh>
    <rPh sb="6" eb="7">
      <t>メイ</t>
    </rPh>
    <phoneticPr fontId="6"/>
  </si>
  <si>
    <t>( カナ )</t>
    <phoneticPr fontId="6"/>
  </si>
  <si>
    <t>事業者・団体名</t>
    <rPh sb="0" eb="3">
      <t>ジギョウシャ</t>
    </rPh>
    <rPh sb="4" eb="6">
      <t>ダンタイ</t>
    </rPh>
    <rPh sb="6" eb="7">
      <t>ナ</t>
    </rPh>
    <phoneticPr fontId="6"/>
  </si>
  <si>
    <t>支店名</t>
    <rPh sb="0" eb="2">
      <t>シテン</t>
    </rPh>
    <rPh sb="2" eb="3">
      <t>ナ</t>
    </rPh>
    <phoneticPr fontId="6"/>
  </si>
  <si>
    <t>職名・代表者名</t>
    <rPh sb="0" eb="2">
      <t>ショクメイ</t>
    </rPh>
    <rPh sb="3" eb="6">
      <t>ダイヒョウシャ</t>
    </rPh>
    <rPh sb="6" eb="7">
      <t>ナ</t>
    </rPh>
    <phoneticPr fontId="6"/>
  </si>
  <si>
    <t xml:space="preserve">住    所 </t>
    <rPh sb="0" eb="1">
      <t>ジュウ</t>
    </rPh>
    <rPh sb="5" eb="6">
      <t>ショ</t>
    </rPh>
    <phoneticPr fontId="6"/>
  </si>
  <si>
    <t>所在地区分</t>
    <rPh sb="0" eb="2">
      <t>ショザイ</t>
    </rPh>
    <rPh sb="2" eb="3">
      <t>チ</t>
    </rPh>
    <rPh sb="3" eb="5">
      <t>クブン</t>
    </rPh>
    <phoneticPr fontId="6"/>
  </si>
  <si>
    <t>市内</t>
    <rPh sb="0" eb="2">
      <t>シナイ</t>
    </rPh>
    <phoneticPr fontId="6"/>
  </si>
  <si>
    <t>市外</t>
    <rPh sb="0" eb="2">
      <t>シガイ</t>
    </rPh>
    <phoneticPr fontId="6"/>
  </si>
  <si>
    <t>県外</t>
    <rPh sb="0" eb="2">
      <t>ケンガイ</t>
    </rPh>
    <phoneticPr fontId="6"/>
  </si>
  <si>
    <t>郵便番号</t>
    <rPh sb="0" eb="4">
      <t>ユウビンバンゴウ</t>
    </rPh>
    <phoneticPr fontId="6"/>
  </si>
  <si>
    <t>－</t>
    <phoneticPr fontId="6"/>
  </si>
  <si>
    <t>住    所</t>
    <rPh sb="0" eb="1">
      <t>ジュウ</t>
    </rPh>
    <rPh sb="5" eb="6">
      <t>ショ</t>
    </rPh>
    <phoneticPr fontId="6"/>
  </si>
  <si>
    <t>電話番号</t>
    <rPh sb="0" eb="2">
      <t>デンワ</t>
    </rPh>
    <rPh sb="2" eb="4">
      <t>バンゴウ</t>
    </rPh>
    <phoneticPr fontId="6"/>
  </si>
  <si>
    <t>FAX番号</t>
    <rPh sb="3" eb="5">
      <t>バンゴウ</t>
    </rPh>
    <phoneticPr fontId="6"/>
  </si>
  <si>
    <t>振込通知はがき</t>
    <rPh sb="0" eb="2">
      <t>フリコミ</t>
    </rPh>
    <rPh sb="2" eb="4">
      <t>ツウチ</t>
    </rPh>
    <phoneticPr fontId="6"/>
  </si>
  <si>
    <t>要</t>
    <rPh sb="0" eb="1">
      <t>ヨウ</t>
    </rPh>
    <phoneticPr fontId="6"/>
  </si>
  <si>
    <t>□</t>
    <phoneticPr fontId="6"/>
  </si>
  <si>
    <t>否</t>
    <phoneticPr fontId="6"/>
  </si>
  <si>
    <t>口座名義</t>
    <rPh sb="0" eb="2">
      <t>コウザ</t>
    </rPh>
    <rPh sb="2" eb="4">
      <t>メイギ</t>
    </rPh>
    <phoneticPr fontId="6"/>
  </si>
  <si>
    <t>名義 (カナ)</t>
    <rPh sb="0" eb="2">
      <t>メイギ</t>
    </rPh>
    <phoneticPr fontId="6"/>
  </si>
  <si>
    <t>名義 (漢字)</t>
    <rPh sb="0" eb="2">
      <t>メイギ</t>
    </rPh>
    <rPh sb="4" eb="6">
      <t>カンジ</t>
    </rPh>
    <phoneticPr fontId="6"/>
  </si>
  <si>
    <t>　振込口座は、銀行等、又はゆうちょ銀行の
 どちらかを記入してください。</t>
    <rPh sb="1" eb="3">
      <t>フリコミ</t>
    </rPh>
    <rPh sb="3" eb="5">
      <t>コウザ</t>
    </rPh>
    <rPh sb="7" eb="10">
      <t>ギンコウナド</t>
    </rPh>
    <rPh sb="11" eb="12">
      <t>マタ</t>
    </rPh>
    <rPh sb="17" eb="19">
      <t>ギンコウ</t>
    </rPh>
    <rPh sb="27" eb="29">
      <t>キニュウ</t>
    </rPh>
    <phoneticPr fontId="6"/>
  </si>
  <si>
    <t xml:space="preserve">振込口座 </t>
    <rPh sb="0" eb="2">
      <t>フリコミ</t>
    </rPh>
    <rPh sb="2" eb="4">
      <t>コウザ</t>
    </rPh>
    <phoneticPr fontId="6"/>
  </si>
  <si>
    <t>銀 行 等</t>
    <rPh sb="0" eb="1">
      <t>ギン</t>
    </rPh>
    <rPh sb="2" eb="3">
      <t>ギョウ</t>
    </rPh>
    <rPh sb="4" eb="5">
      <t>ナド</t>
    </rPh>
    <phoneticPr fontId="6"/>
  </si>
  <si>
    <t>金融機関</t>
    <rPh sb="0" eb="4">
      <t>キンユウキカン</t>
    </rPh>
    <phoneticPr fontId="6"/>
  </si>
  <si>
    <t>支 店</t>
    <rPh sb="0" eb="1">
      <t>シ</t>
    </rPh>
    <rPh sb="2" eb="3">
      <t>テン</t>
    </rPh>
    <phoneticPr fontId="6"/>
  </si>
  <si>
    <t>ゆうちょ銀行       以外</t>
    <rPh sb="4" eb="6">
      <t>ギンコウ</t>
    </rPh>
    <rPh sb="13" eb="15">
      <t>イガイ</t>
    </rPh>
    <phoneticPr fontId="6"/>
  </si>
  <si>
    <t>預金種別</t>
    <rPh sb="0" eb="2">
      <t>ヨキン</t>
    </rPh>
    <rPh sb="2" eb="4">
      <t>シュベツ</t>
    </rPh>
    <phoneticPr fontId="6"/>
  </si>
  <si>
    <t>口座番号</t>
    <rPh sb="0" eb="2">
      <t>コウザ</t>
    </rPh>
    <rPh sb="2" eb="4">
      <t>バンゴウ</t>
    </rPh>
    <phoneticPr fontId="6"/>
  </si>
  <si>
    <t>ゆうちょ銀行</t>
    <rPh sb="4" eb="6">
      <t>ギンコウ</t>
    </rPh>
    <phoneticPr fontId="6"/>
  </si>
  <si>
    <t>種  別</t>
    <rPh sb="0" eb="1">
      <t>タネ</t>
    </rPh>
    <rPh sb="3" eb="4">
      <t>ベツ</t>
    </rPh>
    <phoneticPr fontId="6"/>
  </si>
  <si>
    <t>記　　号</t>
    <rPh sb="0" eb="1">
      <t>キ</t>
    </rPh>
    <rPh sb="3" eb="4">
      <t>ゴウ</t>
    </rPh>
    <phoneticPr fontId="6"/>
  </si>
  <si>
    <t>番　　号　　（ 右詰めで記入 )</t>
    <rPh sb="0" eb="1">
      <t>バン</t>
    </rPh>
    <rPh sb="3" eb="4">
      <t>ゴウ</t>
    </rPh>
    <rPh sb="8" eb="10">
      <t>ミギヅ</t>
    </rPh>
    <rPh sb="12" eb="14">
      <t>キニュウ</t>
    </rPh>
    <phoneticPr fontId="6"/>
  </si>
  <si>
    <r>
      <rPr>
        <b/>
        <sz val="10"/>
        <rFont val="ＭＳ Ｐゴシック"/>
        <family val="3"/>
        <charset val="128"/>
      </rPr>
      <t>総合口座</t>
    </r>
    <r>
      <rPr>
        <b/>
        <sz val="6"/>
        <rFont val="ＭＳ Ｐゴシック"/>
        <family val="3"/>
        <charset val="128"/>
      </rPr>
      <t xml:space="preserve">
</t>
    </r>
    <r>
      <rPr>
        <sz val="8"/>
        <rFont val="ＭＳ Ｐゴシック"/>
        <family val="3"/>
        <charset val="128"/>
      </rPr>
      <t>（通常貯金）</t>
    </r>
    <rPh sb="0" eb="2">
      <t>ソウゴウ</t>
    </rPh>
    <rPh sb="2" eb="4">
      <t>コウザ</t>
    </rPh>
    <rPh sb="6" eb="8">
      <t>ツウジョウ</t>
    </rPh>
    <rPh sb="8" eb="10">
      <t>チョキン</t>
    </rPh>
    <phoneticPr fontId="6"/>
  </si>
  <si>
    <t>１</t>
    <phoneticPr fontId="6"/>
  </si>
  <si>
    <t>振替口座</t>
    <rPh sb="0" eb="2">
      <t>フリカエ</t>
    </rPh>
    <rPh sb="2" eb="4">
      <t>コウザ</t>
    </rPh>
    <phoneticPr fontId="6"/>
  </si>
  <si>
    <t>０</t>
    <phoneticPr fontId="6"/>
  </si>
  <si>
    <t>工事前払金用</t>
    <rPh sb="0" eb="2">
      <t>コウジ</t>
    </rPh>
    <rPh sb="2" eb="4">
      <t>マエバライ</t>
    </rPh>
    <rPh sb="3" eb="4">
      <t>ハラ</t>
    </rPh>
    <rPh sb="4" eb="5">
      <t>キン</t>
    </rPh>
    <rPh sb="5" eb="6">
      <t>ヨウ</t>
    </rPh>
    <phoneticPr fontId="6"/>
  </si>
  <si>
    <t>□</t>
    <phoneticPr fontId="6"/>
  </si>
  <si>
    <t>←事業者様で、工事前払金専用の振込先口座を登録（変更）する場合は、✓を記入してください。</t>
    <rPh sb="4" eb="5">
      <t>サマ</t>
    </rPh>
    <rPh sb="7" eb="8">
      <t>マエバラ</t>
    </rPh>
    <rPh sb="12" eb="14">
      <t>センヨウ</t>
    </rPh>
    <rPh sb="14" eb="16">
      <t>フリコミ</t>
    </rPh>
    <rPh sb="16" eb="17">
      <t>サキ</t>
    </rPh>
    <rPh sb="17" eb="19">
      <t>コウザ</t>
    </rPh>
    <rPh sb="19" eb="21">
      <t>トウロク</t>
    </rPh>
    <rPh sb="22" eb="24">
      <t>ヘンコウ</t>
    </rPh>
    <rPh sb="29" eb="31">
      <t>バアイ</t>
    </rPh>
    <rPh sb="33" eb="35">
      <t>キニュウ</t>
    </rPh>
    <phoneticPr fontId="6"/>
  </si>
  <si>
    <r>
      <t>※ ゆうちょ銀行への振込みは、総合口座の</t>
    </r>
    <r>
      <rPr>
        <b/>
        <u/>
        <sz val="10"/>
        <rFont val="ＭＳ Ｐゴシック"/>
        <family val="3"/>
        <charset val="128"/>
      </rPr>
      <t>通常貯金</t>
    </r>
    <r>
      <rPr>
        <sz val="10"/>
        <rFont val="ＭＳ Ｐゴシック"/>
        <family val="3"/>
        <charset val="128"/>
      </rPr>
      <t>と</t>
    </r>
    <r>
      <rPr>
        <b/>
        <u/>
        <sz val="10"/>
        <rFont val="ＭＳ Ｐゴシック"/>
        <family val="3"/>
        <charset val="128"/>
      </rPr>
      <t>振替口座</t>
    </r>
    <r>
      <rPr>
        <sz val="10"/>
        <rFont val="ＭＳ Ｐゴシック"/>
        <family val="3"/>
        <charset val="128"/>
      </rPr>
      <t>のみ可能です。</t>
    </r>
    <rPh sb="6" eb="8">
      <t>ギンコウ</t>
    </rPh>
    <rPh sb="10" eb="12">
      <t>フリコミ</t>
    </rPh>
    <rPh sb="15" eb="19">
      <t>ソウゴウコウザ</t>
    </rPh>
    <rPh sb="20" eb="22">
      <t>ツウジョウ</t>
    </rPh>
    <rPh sb="22" eb="24">
      <t>チョキン</t>
    </rPh>
    <rPh sb="25" eb="27">
      <t>フリカエ</t>
    </rPh>
    <rPh sb="27" eb="29">
      <t>コウザ</t>
    </rPh>
    <rPh sb="31" eb="33">
      <t>カノウ</t>
    </rPh>
    <phoneticPr fontId="6"/>
  </si>
  <si>
    <t>　　通常貯蓄貯金への振込みは、できません。</t>
    <rPh sb="2" eb="4">
      <t>ツウジョウ</t>
    </rPh>
    <rPh sb="4" eb="6">
      <t>チョチク</t>
    </rPh>
    <rPh sb="6" eb="8">
      <t>チョキン</t>
    </rPh>
    <rPh sb="10" eb="12">
      <t>フリコミ</t>
    </rPh>
    <phoneticPr fontId="6"/>
  </si>
  <si>
    <t>市役所受付担当者記入欄</t>
    <rPh sb="0" eb="3">
      <t>シヤクショ</t>
    </rPh>
    <rPh sb="3" eb="5">
      <t>ウケツケ</t>
    </rPh>
    <rPh sb="5" eb="8">
      <t>タントウシャ</t>
    </rPh>
    <rPh sb="8" eb="11">
      <t>キニュウラン</t>
    </rPh>
    <phoneticPr fontId="6"/>
  </si>
  <si>
    <t>担当者名</t>
    <rPh sb="0" eb="3">
      <t>タントウシャ</t>
    </rPh>
    <rPh sb="3" eb="4">
      <t>メイ</t>
    </rPh>
    <phoneticPr fontId="6"/>
  </si>
  <si>
    <t>内線</t>
    <rPh sb="0" eb="2">
      <t>ナイセン</t>
    </rPh>
    <phoneticPr fontId="6"/>
  </si>
  <si>
    <t>申 請 区 分</t>
    <rPh sb="0" eb="1">
      <t>サル</t>
    </rPh>
    <rPh sb="2" eb="3">
      <t>ショウ</t>
    </rPh>
    <rPh sb="4" eb="5">
      <t>ク</t>
    </rPh>
    <rPh sb="6" eb="7">
      <t>ブン</t>
    </rPh>
    <phoneticPr fontId="6"/>
  </si>
  <si>
    <t>□</t>
    <phoneticPr fontId="6"/>
  </si>
  <si>
    <t>新規</t>
    <rPh sb="0" eb="2">
      <t>シンキ</t>
    </rPh>
    <phoneticPr fontId="6"/>
  </si>
  <si>
    <t>変更</t>
    <rPh sb="0" eb="2">
      <t>ヘンコウ</t>
    </rPh>
    <phoneticPr fontId="6"/>
  </si>
  <si>
    <t>□</t>
    <phoneticPr fontId="6"/>
  </si>
  <si>
    <t>廃止</t>
    <rPh sb="0" eb="2">
      <t>ハイシ</t>
    </rPh>
    <phoneticPr fontId="6"/>
  </si>
  <si>
    <t>適用開始日</t>
    <rPh sb="0" eb="2">
      <t>テキヨウ</t>
    </rPh>
    <rPh sb="2" eb="5">
      <t>カイシビ</t>
    </rPh>
    <phoneticPr fontId="6"/>
  </si>
  <si>
    <t>月</t>
    <rPh sb="0" eb="1">
      <t>ガツ</t>
    </rPh>
    <phoneticPr fontId="6"/>
  </si>
  <si>
    <t>登録所属課</t>
    <rPh sb="0" eb="2">
      <t>トウロク</t>
    </rPh>
    <rPh sb="2" eb="4">
      <t>ショゾク</t>
    </rPh>
    <rPh sb="4" eb="5">
      <t>カ</t>
    </rPh>
    <phoneticPr fontId="6"/>
  </si>
  <si>
    <t>所属コード</t>
  </si>
  <si>
    <t>相手方種別</t>
    <rPh sb="0" eb="3">
      <t>アイテガタ</t>
    </rPh>
    <rPh sb="3" eb="5">
      <t>シュベツ</t>
    </rPh>
    <phoneticPr fontId="6"/>
  </si>
  <si>
    <t>（個人）</t>
    <rPh sb="1" eb="3">
      <t>コジン</t>
    </rPh>
    <phoneticPr fontId="6"/>
  </si>
  <si>
    <t>個人　・　職員　・　資金前渡</t>
    <rPh sb="0" eb="2">
      <t>コジン</t>
    </rPh>
    <rPh sb="5" eb="7">
      <t>ショクイン</t>
    </rPh>
    <rPh sb="10" eb="12">
      <t>シキン</t>
    </rPh>
    <rPh sb="12" eb="14">
      <t>ゼント</t>
    </rPh>
    <phoneticPr fontId="6"/>
  </si>
  <si>
    <t>個人コード</t>
    <rPh sb="0" eb="2">
      <t>コジン</t>
    </rPh>
    <phoneticPr fontId="6"/>
  </si>
  <si>
    <t>（法人）</t>
    <rPh sb="1" eb="3">
      <t>ホウジン</t>
    </rPh>
    <phoneticPr fontId="6"/>
  </si>
  <si>
    <t>業者 　・　 医療機関 　・ 官公署 　・ 各種団体</t>
    <rPh sb="0" eb="2">
      <t>ギョウシャ</t>
    </rPh>
    <rPh sb="7" eb="11">
      <t>イリョウキカン</t>
    </rPh>
    <rPh sb="15" eb="16">
      <t>カン</t>
    </rPh>
    <rPh sb="16" eb="17">
      <t>コウ</t>
    </rPh>
    <rPh sb="17" eb="18">
      <t>ショ</t>
    </rPh>
    <rPh sb="22" eb="24">
      <t>カクシュ</t>
    </rPh>
    <rPh sb="24" eb="26">
      <t>ダンタイ</t>
    </rPh>
    <phoneticPr fontId="6"/>
  </si>
  <si>
    <t>相手方番号</t>
    <rPh sb="0" eb="3">
      <t>アイテカタ</t>
    </rPh>
    <rPh sb="3" eb="5">
      <t>バンゴウ</t>
    </rPh>
    <phoneticPr fontId="6"/>
  </si>
  <si>
    <t>ﾌﾘｶﾞﾅ</t>
  </si>
  <si>
    <t>㎡</t>
  </si>
  <si>
    <t>Min</t>
  </si>
  <si>
    <t>1階</t>
  </si>
  <si>
    <t>2階</t>
  </si>
  <si>
    <t>令和</t>
  </si>
  <si>
    <t>生年月日</t>
  </si>
  <si>
    <t>年</t>
  </si>
  <si>
    <t>月</t>
  </si>
  <si>
    <t>日</t>
  </si>
  <si>
    <t>延床</t>
  </si>
  <si>
    <t>X方向</t>
  </si>
  <si>
    <t>Y方向</t>
  </si>
  <si>
    <t>建築士</t>
  </si>
  <si>
    <t>登録第</t>
  </si>
  <si>
    <t>号</t>
  </si>
  <si>
    <t>年度</t>
  </si>
  <si>
    <t>指令耐震 第</t>
  </si>
  <si>
    <t>円</t>
  </si>
  <si>
    <t>　</t>
    <phoneticPr fontId="1"/>
  </si>
  <si>
    <t>耐震改修（建替え）・非木造耐震診断・耐震ベッド、耐震シェルター・土砂災害対策改修・がけ地近接等危険住宅移転</t>
    <phoneticPr fontId="1"/>
  </si>
  <si>
    <t>郵便番号</t>
    <rPh sb="0" eb="4">
      <t>ユウビンバンゴウ</t>
    </rPh>
    <phoneticPr fontId="1"/>
  </si>
  <si>
    <t>判別</t>
    <rPh sb="0" eb="2">
      <t>ハンベツ</t>
    </rPh>
    <phoneticPr fontId="1"/>
  </si>
  <si>
    <t>都道府県</t>
    <rPh sb="0" eb="4">
      <t>トドウフケン</t>
    </rPh>
    <phoneticPr fontId="1"/>
  </si>
  <si>
    <t>都</t>
    <rPh sb="0" eb="1">
      <t>ト</t>
    </rPh>
    <phoneticPr fontId="1"/>
  </si>
  <si>
    <t>道</t>
    <rPh sb="0" eb="1">
      <t>ドウ</t>
    </rPh>
    <phoneticPr fontId="1"/>
  </si>
  <si>
    <t>府</t>
    <rPh sb="0" eb="1">
      <t>フ</t>
    </rPh>
    <phoneticPr fontId="1"/>
  </si>
  <si>
    <t>県</t>
    <rPh sb="0" eb="1">
      <t>ケン</t>
    </rPh>
    <phoneticPr fontId="1"/>
  </si>
  <si>
    <t>市町村</t>
    <rPh sb="0" eb="3">
      <t>シチョウソン</t>
    </rPh>
    <phoneticPr fontId="1"/>
  </si>
  <si>
    <t>町</t>
    <rPh sb="0" eb="1">
      <t>マチ</t>
    </rPh>
    <phoneticPr fontId="1"/>
  </si>
  <si>
    <t>村</t>
    <rPh sb="0" eb="1">
      <t>ムラ</t>
    </rPh>
    <phoneticPr fontId="1"/>
  </si>
  <si>
    <t>市</t>
    <rPh sb="0" eb="1">
      <t>シ</t>
    </rPh>
    <phoneticPr fontId="1"/>
  </si>
  <si>
    <t>-</t>
    <phoneticPr fontId="1"/>
  </si>
  <si>
    <t>電話番号</t>
    <rPh sb="0" eb="2">
      <t>デンワ</t>
    </rPh>
    <rPh sb="2" eb="4">
      <t>バンゴウ</t>
    </rPh>
    <phoneticPr fontId="1"/>
  </si>
  <si>
    <t>振込通知はがき</t>
    <rPh sb="0" eb="2">
      <t>フリコミ</t>
    </rPh>
    <rPh sb="2" eb="4">
      <t>ツウチ</t>
    </rPh>
    <phoneticPr fontId="1"/>
  </si>
  <si>
    <t>要</t>
    <rPh sb="0" eb="1">
      <t>ヨウ</t>
    </rPh>
    <phoneticPr fontId="1"/>
  </si>
  <si>
    <t>不要</t>
    <rPh sb="0" eb="2">
      <t>フヨウ</t>
    </rPh>
    <phoneticPr fontId="1"/>
  </si>
  <si>
    <t>金融機関</t>
    <rPh sb="0" eb="4">
      <t>キンユウキカン</t>
    </rPh>
    <phoneticPr fontId="1"/>
  </si>
  <si>
    <t>ゆうちょ</t>
    <phoneticPr fontId="1"/>
  </si>
  <si>
    <t>総合口座</t>
    <rPh sb="0" eb="4">
      <t>ソウゴウコウザ</t>
    </rPh>
    <phoneticPr fontId="1"/>
  </si>
  <si>
    <t>振替口座</t>
    <rPh sb="0" eb="2">
      <t>フリカエ</t>
    </rPh>
    <rPh sb="2" eb="4">
      <t>コウザ</t>
    </rPh>
    <phoneticPr fontId="1"/>
  </si>
  <si>
    <t>銀行等</t>
    <rPh sb="0" eb="3">
      <t>ギンコウトウ</t>
    </rPh>
    <phoneticPr fontId="1"/>
  </si>
  <si>
    <t>支所</t>
    <rPh sb="0" eb="2">
      <t>シショ</t>
    </rPh>
    <phoneticPr fontId="1"/>
  </si>
  <si>
    <t>銀行</t>
    <rPh sb="0" eb="2">
      <t>ギンコウ</t>
    </rPh>
    <phoneticPr fontId="1"/>
  </si>
  <si>
    <t>労金</t>
    <rPh sb="0" eb="2">
      <t>ロウキン</t>
    </rPh>
    <phoneticPr fontId="1"/>
  </si>
  <si>
    <t>信金</t>
    <rPh sb="0" eb="2">
      <t>シンキン</t>
    </rPh>
    <phoneticPr fontId="1"/>
  </si>
  <si>
    <t>農協</t>
    <rPh sb="0" eb="2">
      <t>ノウキョウ</t>
    </rPh>
    <phoneticPr fontId="1"/>
  </si>
  <si>
    <t>信組</t>
    <rPh sb="0" eb="2">
      <t>シンソ</t>
    </rPh>
    <phoneticPr fontId="1"/>
  </si>
  <si>
    <t>支店/支所</t>
    <rPh sb="0" eb="2">
      <t>シテン</t>
    </rPh>
    <rPh sb="3" eb="5">
      <t>シショ</t>
    </rPh>
    <phoneticPr fontId="1"/>
  </si>
  <si>
    <t>支店</t>
    <rPh sb="0" eb="2">
      <t>シテン</t>
    </rPh>
    <phoneticPr fontId="1"/>
  </si>
  <si>
    <t>預金種別</t>
    <rPh sb="0" eb="2">
      <t>ヨキン</t>
    </rPh>
    <rPh sb="2" eb="4">
      <t>シュベツ</t>
    </rPh>
    <phoneticPr fontId="1"/>
  </si>
  <si>
    <t>ゆうちょ銀行（①へ）</t>
    <rPh sb="4" eb="6">
      <t>ギンコウ</t>
    </rPh>
    <phoneticPr fontId="1"/>
  </si>
  <si>
    <t>それ以外の金融機関(②へ)</t>
    <rPh sb="2" eb="4">
      <t>イガイ</t>
    </rPh>
    <rPh sb="5" eb="9">
      <t>キンユウキカン</t>
    </rPh>
    <phoneticPr fontId="1"/>
  </si>
  <si>
    <t>振込先金融機関</t>
    <rPh sb="0" eb="3">
      <t>フリコミサキ</t>
    </rPh>
    <rPh sb="3" eb="7">
      <t>キンユウキカン</t>
    </rPh>
    <phoneticPr fontId="1"/>
  </si>
  <si>
    <t>口座種別</t>
    <rPh sb="0" eb="2">
      <t>コウザ</t>
    </rPh>
    <rPh sb="2" eb="4">
      <t>シュベツ</t>
    </rPh>
    <phoneticPr fontId="1"/>
  </si>
  <si>
    <t>記号</t>
    <rPh sb="0" eb="2">
      <t>キゴウ</t>
    </rPh>
    <phoneticPr fontId="1"/>
  </si>
  <si>
    <t>番号</t>
    <rPh sb="0" eb="2">
      <t>バンゴウ</t>
    </rPh>
    <phoneticPr fontId="1"/>
  </si>
  <si>
    <t>支店(支所)名</t>
    <rPh sb="0" eb="2">
      <t>シテン</t>
    </rPh>
    <rPh sb="3" eb="5">
      <t>シショ</t>
    </rPh>
    <rPh sb="6" eb="7">
      <t>メイ</t>
    </rPh>
    <phoneticPr fontId="1"/>
  </si>
  <si>
    <t>預金の種類</t>
    <rPh sb="0" eb="2">
      <t>ヨキン</t>
    </rPh>
    <rPh sb="3" eb="5">
      <t>シュルイ</t>
    </rPh>
    <phoneticPr fontId="1"/>
  </si>
  <si>
    <t>口座番号</t>
    <rPh sb="0" eb="4">
      <t>コウザバンゴウ</t>
    </rPh>
    <phoneticPr fontId="1"/>
  </si>
  <si>
    <t>金融機関名</t>
    <rPh sb="0" eb="5">
      <t>キンユウキカンメイ</t>
    </rPh>
    <phoneticPr fontId="1"/>
  </si>
  <si>
    <t>１．普通　　２．当座　  ３．別段</t>
    <phoneticPr fontId="1"/>
  </si>
  <si>
    <t>２．当座</t>
    <phoneticPr fontId="1"/>
  </si>
  <si>
    <t>３．別段</t>
    <phoneticPr fontId="1"/>
  </si>
  <si>
    <t>判別</t>
    <rPh sb="0" eb="2">
      <t>ハンベツ</t>
    </rPh>
    <phoneticPr fontId="1"/>
  </si>
  <si>
    <t>所在地区分</t>
    <rPh sb="0" eb="3">
      <t>ショザイチ</t>
    </rPh>
    <rPh sb="3" eb="5">
      <t>クブン</t>
    </rPh>
    <phoneticPr fontId="1"/>
  </si>
  <si>
    <t>市内</t>
    <rPh sb="0" eb="2">
      <t>シナイ</t>
    </rPh>
    <phoneticPr fontId="1"/>
  </si>
  <si>
    <t>県外</t>
    <rPh sb="0" eb="2">
      <t>ケンガイ</t>
    </rPh>
    <phoneticPr fontId="1"/>
  </si>
  <si>
    <t>市外</t>
    <rPh sb="0" eb="2">
      <t>シガイ</t>
    </rPh>
    <phoneticPr fontId="1"/>
  </si>
  <si>
    <t>判別</t>
    <rPh sb="0" eb="2">
      <t>ハンベツ</t>
    </rPh>
    <phoneticPr fontId="1"/>
  </si>
  <si>
    <t>１．普通</t>
    <phoneticPr fontId="1"/>
  </si>
  <si>
    <t>銀行 ・労金
信金 ・農協
信組</t>
    <phoneticPr fontId="1"/>
  </si>
  <si>
    <t xml:space="preserve"> </t>
    <phoneticPr fontId="1"/>
  </si>
  <si>
    <t xml:space="preserve"> </t>
    <phoneticPr fontId="1"/>
  </si>
  <si>
    <t>支店
支所</t>
    <phoneticPr fontId="1"/>
  </si>
  <si>
    <t>都計内</t>
    <rPh sb="0" eb="2">
      <t>トケイ</t>
    </rPh>
    <rPh sb="2" eb="3">
      <t>ナイ</t>
    </rPh>
    <phoneticPr fontId="1"/>
  </si>
  <si>
    <t>都計外</t>
    <rPh sb="0" eb="3">
      <t>トケイガイ</t>
    </rPh>
    <phoneticPr fontId="1"/>
  </si>
  <si>
    <t>耐震
ﾍﾞｯﾄﾞ等</t>
    <rPh sb="8" eb="9">
      <t>トウ</t>
    </rPh>
    <phoneticPr fontId="1"/>
  </si>
  <si>
    <t>-</t>
    <phoneticPr fontId="1"/>
  </si>
  <si>
    <t>瑕疵担保保険証書</t>
    <rPh sb="0" eb="4">
      <t>カシタンポ</t>
    </rPh>
    <rPh sb="4" eb="6">
      <t>ホケン</t>
    </rPh>
    <rPh sb="6" eb="8">
      <t>ショウショ</t>
    </rPh>
    <phoneticPr fontId="1"/>
  </si>
  <si>
    <t>□</t>
    <phoneticPr fontId="1"/>
  </si>
  <si>
    <t>都計内</t>
    <rPh sb="0" eb="2">
      <t>トケイ</t>
    </rPh>
    <rPh sb="2" eb="3">
      <t>ナイ</t>
    </rPh>
    <phoneticPr fontId="1"/>
  </si>
  <si>
    <t>都計外</t>
    <rPh sb="0" eb="3">
      <t>トケイガイ</t>
    </rPh>
    <phoneticPr fontId="1"/>
  </si>
  <si>
    <t>住所変更</t>
    <phoneticPr fontId="1"/>
  </si>
  <si>
    <t>変更承認</t>
    <rPh sb="0" eb="4">
      <t>ヘンコウショウニン</t>
    </rPh>
    <phoneticPr fontId="1"/>
  </si>
  <si>
    <t>　</t>
    <phoneticPr fontId="1"/>
  </si>
  <si>
    <t>転居のため</t>
    <phoneticPr fontId="1"/>
  </si>
  <si>
    <t>住民票</t>
    <phoneticPr fontId="1"/>
  </si>
  <si>
    <r>
      <t>耐震補強設計</t>
    </r>
    <r>
      <rPr>
        <sz val="11"/>
        <color theme="1"/>
        <rFont val="游ゴシック"/>
        <family val="3"/>
        <charset val="128"/>
        <scheme val="minor"/>
      </rPr>
      <t>等</t>
    </r>
    <r>
      <rPr>
        <sz val="11"/>
        <color theme="1"/>
        <rFont val="游ゴシック"/>
        <family val="2"/>
        <charset val="128"/>
        <scheme val="minor"/>
      </rPr>
      <t>完了報告書</t>
    </r>
    <rPh sb="6" eb="7">
      <t>トウ</t>
    </rPh>
    <phoneticPr fontId="1"/>
  </si>
  <si>
    <r>
      <t>田辺市住宅耐震改修工事</t>
    </r>
    <r>
      <rPr>
        <sz val="11"/>
        <rFont val="游ゴシック"/>
        <family val="3"/>
        <charset val="128"/>
        <scheme val="minor"/>
      </rPr>
      <t>等</t>
    </r>
    <r>
      <rPr>
        <sz val="11"/>
        <color theme="1"/>
        <rFont val="游ゴシック"/>
        <family val="2"/>
        <charset val="128"/>
        <scheme val="minor"/>
      </rPr>
      <t>完了報告書　</t>
    </r>
    <rPh sb="11" eb="12">
      <t>トウ</t>
    </rPh>
    <phoneticPr fontId="1"/>
  </si>
  <si>
    <t>建替え建築物 床面積</t>
    <rPh sb="7" eb="10">
      <t>ユカメンセキ</t>
    </rPh>
    <phoneticPr fontId="1"/>
  </si>
  <si>
    <t>着手予定年月日</t>
    <rPh sb="2" eb="4">
      <t>ヨテイ</t>
    </rPh>
    <rPh sb="4" eb="7">
      <t>ネンガッピ</t>
    </rPh>
    <phoneticPr fontId="1"/>
  </si>
  <si>
    <t>完了予定年月日</t>
    <rPh sb="2" eb="4">
      <t>ヨテイ</t>
    </rPh>
    <rPh sb="4" eb="7">
      <t>ネンガッピ</t>
    </rPh>
    <phoneticPr fontId="1"/>
  </si>
  <si>
    <t>申請者の所在地区分</t>
    <rPh sb="0" eb="3">
      <t>シンセイシャ</t>
    </rPh>
    <rPh sb="4" eb="7">
      <t>ショザイチ</t>
    </rPh>
    <rPh sb="7" eb="9">
      <t>クブン</t>
    </rPh>
    <phoneticPr fontId="1"/>
  </si>
  <si>
    <t>振込通知はがきの要否</t>
    <rPh sb="0" eb="2">
      <t>フリコミ</t>
    </rPh>
    <rPh sb="2" eb="4">
      <t>ツウチ</t>
    </rPh>
    <rPh sb="8" eb="10">
      <t>ヨウヒ</t>
    </rPh>
    <phoneticPr fontId="1"/>
  </si>
  <si>
    <t>①ゆうちょ銀行の場合</t>
    <rPh sb="5" eb="7">
      <t>ギンコウ</t>
    </rPh>
    <rPh sb="8" eb="10">
      <t>バアイ</t>
    </rPh>
    <phoneticPr fontId="1"/>
  </si>
  <si>
    <t>②ゆうちょ銀行以外の
金融機関の場合</t>
    <rPh sb="5" eb="7">
      <t>ギンコウ</t>
    </rPh>
    <rPh sb="7" eb="9">
      <t>イガイ</t>
    </rPh>
    <rPh sb="11" eb="15">
      <t>キンユウキカン</t>
    </rPh>
    <rPh sb="16" eb="18">
      <t>バアイ</t>
    </rPh>
    <phoneticPr fontId="1"/>
  </si>
  <si>
    <t>設計者　資格</t>
    <rPh sb="0" eb="3">
      <t>セッケイシャ</t>
    </rPh>
    <rPh sb="4" eb="6">
      <t>シカク</t>
    </rPh>
    <phoneticPr fontId="1"/>
  </si>
  <si>
    <t>設計者　氏名</t>
    <rPh sb="0" eb="3">
      <t>セッケイシャ</t>
    </rPh>
    <rPh sb="4" eb="6">
      <t>シメイ</t>
    </rPh>
    <phoneticPr fontId="1"/>
  </si>
  <si>
    <t>着手予定年月日</t>
    <rPh sb="0" eb="2">
      <t>チャクシュ</t>
    </rPh>
    <rPh sb="2" eb="4">
      <t>ヨテイ</t>
    </rPh>
    <rPh sb="4" eb="7">
      <t>ネンガッピ</t>
    </rPh>
    <phoneticPr fontId="1"/>
  </si>
  <si>
    <t>完了予定年月日</t>
    <rPh sb="0" eb="2">
      <t>カンリョウ</t>
    </rPh>
    <rPh sb="2" eb="4">
      <t>ヨテイ</t>
    </rPh>
    <rPh sb="4" eb="7">
      <t>ネンガッピ</t>
    </rPh>
    <phoneticPr fontId="1"/>
  </si>
  <si>
    <t>振込先金融機関名</t>
    <rPh sb="3" eb="7">
      <t>キンユウキカン</t>
    </rPh>
    <rPh sb="7" eb="8">
      <t>メイ</t>
    </rPh>
    <phoneticPr fontId="1"/>
  </si>
  <si>
    <t>第三者機関による判定書</t>
    <phoneticPr fontId="1"/>
  </si>
  <si>
    <t>１．普通　　２．当座　  ３．別段</t>
  </si>
  <si>
    <t>　                　　　</t>
  </si>
  <si>
    <t>　                　　　</t>
    <phoneticPr fontId="1"/>
  </si>
  <si>
    <t xml:space="preserve"> </t>
  </si>
  <si>
    <t>１　申請者情報</t>
    <rPh sb="2" eb="5">
      <t>シンセイシャ</t>
    </rPh>
    <rPh sb="5" eb="7">
      <t>ジョウホウ</t>
    </rPh>
    <phoneticPr fontId="1"/>
  </si>
  <si>
    <t>２　口座関連</t>
    <rPh sb="2" eb="4">
      <t>コウザ</t>
    </rPh>
    <rPh sb="4" eb="6">
      <t>カンレン</t>
    </rPh>
    <phoneticPr fontId="1"/>
  </si>
  <si>
    <t>３　交付申請書</t>
    <rPh sb="2" eb="4">
      <t>コウフ</t>
    </rPh>
    <rPh sb="4" eb="7">
      <t>シンセイショ</t>
    </rPh>
    <phoneticPr fontId="1"/>
  </si>
  <si>
    <t>４　設計完了報告書</t>
    <rPh sb="2" eb="6">
      <t>セッケイカンリョウ</t>
    </rPh>
    <rPh sb="6" eb="9">
      <t>ホウコクショ</t>
    </rPh>
    <phoneticPr fontId="1"/>
  </si>
  <si>
    <t>５　工事完了報告書</t>
    <rPh sb="2" eb="6">
      <t>コウジカンリョウ</t>
    </rPh>
    <rPh sb="6" eb="9">
      <t>ホウコクショ</t>
    </rPh>
    <phoneticPr fontId="1"/>
  </si>
  <si>
    <t>６　請求書</t>
    <rPh sb="2" eb="5">
      <t>セイキュウショ</t>
    </rPh>
    <phoneticPr fontId="1"/>
  </si>
  <si>
    <t>７　変更承認申請書</t>
    <rPh sb="2" eb="6">
      <t>ヘンコウショウニン</t>
    </rPh>
    <rPh sb="6" eb="9">
      <t>シンセイショ</t>
    </rPh>
    <phoneticPr fontId="1"/>
  </si>
  <si>
    <t>８　廃止届</t>
    <rPh sb="2" eb="4">
      <t>ハイシ</t>
    </rPh>
    <rPh sb="4" eb="5">
      <t>トドケ</t>
    </rPh>
    <phoneticPr fontId="1"/>
  </si>
  <si>
    <t>４　設計完了報告書の「交付決定通知年月日」「交付決定通知番号」欄へ入力ください。</t>
    <rPh sb="31" eb="32">
      <t>ラン</t>
    </rPh>
    <rPh sb="33" eb="35">
      <t>ニュウリョク</t>
    </rPh>
    <phoneticPr fontId="1"/>
  </si>
  <si>
    <t>住宅以外の用途（延べ面積が1/2未満であること）</t>
    <rPh sb="0" eb="2">
      <t>ジュウタク</t>
    </rPh>
    <rPh sb="2" eb="4">
      <t>イガイ</t>
    </rPh>
    <rPh sb="5" eb="7">
      <t>ヨウト</t>
    </rPh>
    <phoneticPr fontId="1"/>
  </si>
  <si>
    <t>　　　　</t>
  </si>
  <si>
    <t>　　　　</t>
    <phoneticPr fontId="1"/>
  </si>
  <si>
    <t>住宅以外の部分の用途</t>
    <phoneticPr fontId="1"/>
  </si>
  <si>
    <t>その他の場合の用途</t>
    <phoneticPr fontId="1"/>
  </si>
  <si>
    <t>　</t>
  </si>
  <si>
    <t xml:space="preserve">　 </t>
  </si>
  <si>
    <t xml:space="preserve">　 </t>
    <phoneticPr fontId="1"/>
  </si>
  <si>
    <t>相手方登録申出書</t>
    <rPh sb="0" eb="3">
      <t>アイテガタ</t>
    </rPh>
    <rPh sb="3" eb="5">
      <t>トウロク</t>
    </rPh>
    <rPh sb="5" eb="8">
      <t>モウシデショ</t>
    </rPh>
    <phoneticPr fontId="1"/>
  </si>
  <si>
    <t>生年月日未記入の際の空欄スペースが小さいため。印刷後に記載できない。</t>
    <rPh sb="0" eb="4">
      <t>セイネンガッピ</t>
    </rPh>
    <rPh sb="4" eb="7">
      <t>ミキニュウ</t>
    </rPh>
    <rPh sb="8" eb="9">
      <t>サイ</t>
    </rPh>
    <rPh sb="10" eb="12">
      <t>クウラン</t>
    </rPh>
    <rPh sb="17" eb="18">
      <t>チイ</t>
    </rPh>
    <rPh sb="23" eb="26">
      <t>インサツゴ</t>
    </rPh>
    <rPh sb="27" eb="29">
      <t>キサイ</t>
    </rPh>
    <phoneticPr fontId="1"/>
  </si>
  <si>
    <t>改良箇所一覧</t>
    <rPh sb="0" eb="2">
      <t>カイリョウ</t>
    </rPh>
    <rPh sb="2" eb="4">
      <t>カショ</t>
    </rPh>
    <rPh sb="4" eb="6">
      <t>イチラン</t>
    </rPh>
    <phoneticPr fontId="1"/>
  </si>
  <si>
    <t>日付</t>
    <rPh sb="0" eb="2">
      <t>ヒヅケ</t>
    </rPh>
    <phoneticPr fontId="1"/>
  </si>
  <si>
    <t>2024/3/21 改良済</t>
    <rPh sb="10" eb="12">
      <t>カイリョウ</t>
    </rPh>
    <rPh sb="12" eb="13">
      <t>ズ</t>
    </rPh>
    <phoneticPr fontId="1"/>
  </si>
  <si>
    <t>書式名</t>
    <rPh sb="0" eb="2">
      <t>ショシキ</t>
    </rPh>
    <rPh sb="2" eb="3">
      <t>メイ</t>
    </rPh>
    <phoneticPr fontId="1"/>
  </si>
  <si>
    <t>不具合</t>
    <rPh sb="0" eb="3">
      <t>フグアイ</t>
    </rPh>
    <phoneticPr fontId="1"/>
  </si>
  <si>
    <t>対応</t>
    <rPh sb="0" eb="2">
      <t>タイオウ</t>
    </rPh>
    <phoneticPr fontId="1"/>
  </si>
  <si>
    <t>HP対応</t>
    <rPh sb="2" eb="4">
      <t>タイオウ</t>
    </rPh>
    <phoneticPr fontId="1"/>
  </si>
  <si>
    <t>交付申請書</t>
    <rPh sb="0" eb="5">
      <t>コウフシンセイショ</t>
    </rPh>
    <phoneticPr fontId="1"/>
  </si>
  <si>
    <t>耐震ベッド・シェルターの添付書類から診断報告書が抜けている</t>
    <rPh sb="0" eb="2">
      <t>タイシン</t>
    </rPh>
    <rPh sb="12" eb="16">
      <t>テンプショルイ</t>
    </rPh>
    <rPh sb="18" eb="20">
      <t>シンダン</t>
    </rPh>
    <rPh sb="20" eb="23">
      <t>ホウコクショ</t>
    </rPh>
    <rPh sb="24" eb="25">
      <t>ヌ</t>
    </rPh>
    <phoneticPr fontId="1"/>
  </si>
  <si>
    <t>耐震診断報告書写し</t>
    <phoneticPr fontId="1"/>
  </si>
  <si>
    <t>2024/3/25 改良済</t>
    <rPh sb="10" eb="13">
      <t>カイリョウズ</t>
    </rPh>
    <phoneticPr fontId="1"/>
  </si>
  <si>
    <t>その他</t>
    <phoneticPr fontId="1"/>
  </si>
  <si>
    <t>相手方登録兼口座振替払依頼申出書</t>
    <phoneticPr fontId="1"/>
  </si>
  <si>
    <t>住宅の位置図(付近見取図）</t>
    <phoneticPr fontId="1"/>
  </si>
  <si>
    <t>登記簿謄本等(建物)</t>
    <phoneticPr fontId="1"/>
  </si>
  <si>
    <t>耐震改修(建替え)</t>
    <rPh sb="5" eb="7">
      <t>タテカ</t>
    </rPh>
    <phoneticPr fontId="1"/>
  </si>
  <si>
    <t>工事費見積</t>
    <rPh sb="0" eb="3">
      <t>コウジヒ</t>
    </rPh>
    <rPh sb="3" eb="5">
      <t>ミツモリ</t>
    </rPh>
    <phoneticPr fontId="1"/>
  </si>
  <si>
    <t>設計・工事費見積</t>
    <rPh sb="0" eb="2">
      <t>セッケイ</t>
    </rPh>
    <rPh sb="3" eb="6">
      <t>コウジヒ</t>
    </rPh>
    <rPh sb="6" eb="8">
      <t>ミツモリ</t>
    </rPh>
    <phoneticPr fontId="1"/>
  </si>
  <si>
    <t>設計・工事費見積</t>
    <rPh sb="3" eb="6">
      <t>コウジヒ</t>
    </rPh>
    <phoneticPr fontId="1"/>
  </si>
  <si>
    <t>診断費見積</t>
    <rPh sb="0" eb="3">
      <t>シンダンヒ</t>
    </rPh>
    <rPh sb="3" eb="5">
      <t>ミツモリ</t>
    </rPh>
    <phoneticPr fontId="1"/>
  </si>
  <si>
    <t>交付申請書</t>
    <rPh sb="0" eb="2">
      <t>コウフ</t>
    </rPh>
    <rPh sb="2" eb="5">
      <t>シンセイショ</t>
    </rPh>
    <phoneticPr fontId="1"/>
  </si>
  <si>
    <t>入力シート</t>
    <rPh sb="0" eb="2">
      <t>ニュウリョク</t>
    </rPh>
    <phoneticPr fontId="1"/>
  </si>
  <si>
    <t>耐震診断の評点及び改修後の評点が整数でしか入力できない。</t>
    <rPh sb="0" eb="4">
      <t>タイシンシンダン</t>
    </rPh>
    <rPh sb="5" eb="7">
      <t>ヒョウテン</t>
    </rPh>
    <rPh sb="7" eb="8">
      <t>オヨ</t>
    </rPh>
    <rPh sb="9" eb="12">
      <t>カイシュウゴ</t>
    </rPh>
    <rPh sb="13" eb="15">
      <t>ヒョウテン</t>
    </rPh>
    <rPh sb="16" eb="18">
      <t>セイスウ</t>
    </rPh>
    <rPh sb="21" eb="23">
      <t>ニュウリョク</t>
    </rPh>
    <phoneticPr fontId="1"/>
  </si>
  <si>
    <t>2024/4/4 改良済</t>
    <rPh sb="9" eb="12">
      <t>カイリョウズ</t>
    </rPh>
    <phoneticPr fontId="1"/>
  </si>
  <si>
    <t>新書式に対応していない。</t>
    <rPh sb="0" eb="3">
      <t>シンショシキ</t>
    </rPh>
    <rPh sb="4" eb="6">
      <t>タイオウ</t>
    </rPh>
    <phoneticPr fontId="1"/>
  </si>
  <si>
    <t>入力シート</t>
    <rPh sb="0" eb="2">
      <t>ニュウリョク</t>
    </rPh>
    <phoneticPr fontId="1"/>
  </si>
  <si>
    <t>交付決定通知番号が32番までしか選べない。</t>
    <rPh sb="0" eb="4">
      <t>コウフケッテイ</t>
    </rPh>
    <rPh sb="4" eb="6">
      <t>ツウチ</t>
    </rPh>
    <rPh sb="6" eb="8">
      <t>バンゴウ</t>
    </rPh>
    <rPh sb="11" eb="12">
      <t>バン</t>
    </rPh>
    <rPh sb="16" eb="17">
      <t>エラ</t>
    </rPh>
    <phoneticPr fontId="1"/>
  </si>
  <si>
    <t>2024/6/10 改良済</t>
    <rPh sb="10" eb="13">
      <t>カイリョウズ</t>
    </rPh>
    <phoneticPr fontId="1"/>
  </si>
  <si>
    <t>日</t>
    <phoneticPr fontId="1"/>
  </si>
  <si>
    <t>請求書</t>
    <rPh sb="0" eb="3">
      <t>セイキュウショ</t>
    </rPh>
    <phoneticPr fontId="1"/>
  </si>
  <si>
    <t>監査事務局より連絡。ゆうちょ銀行へ振り込む場合、請求書へ記載する情報は次のいずれかのとおりとすること。
①支店名欄に支店名を記載+口座番号欄に7桁の口座番号を記載（8桁目の「1」は省略する）
②支店名欄は空欄にし、口座番号欄に記号番号5桁+口座番号8桁を記載
本書式は②を採用する</t>
    <rPh sb="0" eb="2">
      <t>カンサ</t>
    </rPh>
    <rPh sb="2" eb="5">
      <t>ジムキョク</t>
    </rPh>
    <rPh sb="7" eb="9">
      <t>レンラク</t>
    </rPh>
    <rPh sb="14" eb="16">
      <t>ギンコウ</t>
    </rPh>
    <rPh sb="17" eb="18">
      <t>フ</t>
    </rPh>
    <rPh sb="19" eb="20">
      <t>コ</t>
    </rPh>
    <rPh sb="21" eb="23">
      <t>バアイ</t>
    </rPh>
    <rPh sb="24" eb="27">
      <t>セイキュウショ</t>
    </rPh>
    <rPh sb="28" eb="30">
      <t>キサイ</t>
    </rPh>
    <rPh sb="32" eb="34">
      <t>ジョウホウ</t>
    </rPh>
    <rPh sb="35" eb="36">
      <t>ツギ</t>
    </rPh>
    <rPh sb="53" eb="56">
      <t>シテンメイ</t>
    </rPh>
    <rPh sb="56" eb="57">
      <t>ラン</t>
    </rPh>
    <rPh sb="58" eb="61">
      <t>シテンメイ</t>
    </rPh>
    <rPh sb="62" eb="64">
      <t>キサイ</t>
    </rPh>
    <rPh sb="65" eb="67">
      <t>コウザ</t>
    </rPh>
    <rPh sb="67" eb="70">
      <t>バンゴウラン</t>
    </rPh>
    <rPh sb="72" eb="73">
      <t>ケタ</t>
    </rPh>
    <rPh sb="74" eb="76">
      <t>コウザ</t>
    </rPh>
    <rPh sb="76" eb="78">
      <t>バンゴウ</t>
    </rPh>
    <rPh sb="79" eb="81">
      <t>キサイ</t>
    </rPh>
    <rPh sb="83" eb="84">
      <t>ケタ</t>
    </rPh>
    <rPh sb="84" eb="85">
      <t>メ</t>
    </rPh>
    <rPh sb="90" eb="92">
      <t>ショウリャク</t>
    </rPh>
    <rPh sb="97" eb="100">
      <t>シテンメイ</t>
    </rPh>
    <rPh sb="100" eb="101">
      <t>ラン</t>
    </rPh>
    <rPh sb="102" eb="104">
      <t>クウラン</t>
    </rPh>
    <rPh sb="107" eb="109">
      <t>コウザ</t>
    </rPh>
    <rPh sb="109" eb="112">
      <t>バンゴウラン</t>
    </rPh>
    <rPh sb="113" eb="117">
      <t>キゴウバンゴウ</t>
    </rPh>
    <rPh sb="118" eb="119">
      <t>ケタ</t>
    </rPh>
    <rPh sb="120" eb="122">
      <t>コウザ</t>
    </rPh>
    <rPh sb="122" eb="124">
      <t>バンゴウ</t>
    </rPh>
    <rPh sb="125" eb="126">
      <t>ケタ</t>
    </rPh>
    <rPh sb="127" eb="129">
      <t>キサイ</t>
    </rPh>
    <rPh sb="130" eb="131">
      <t>ホン</t>
    </rPh>
    <rPh sb="131" eb="133">
      <t>ショシキ</t>
    </rPh>
    <rPh sb="136" eb="138">
      <t>サイヨウ</t>
    </rPh>
    <phoneticPr fontId="1"/>
  </si>
  <si>
    <t>私に対する支払金については、次により支払いを受けたいので申し出ます。　　◎ 請求書等のとおりに記入・押印してください。</t>
    <rPh sb="0" eb="1">
      <t>ワタシ</t>
    </rPh>
    <rPh sb="2" eb="3">
      <t>タイ</t>
    </rPh>
    <rPh sb="5" eb="8">
      <t>シハライキン</t>
    </rPh>
    <rPh sb="14" eb="15">
      <t>ツギ</t>
    </rPh>
    <rPh sb="18" eb="20">
      <t>シハラ</t>
    </rPh>
    <rPh sb="22" eb="23">
      <t>ウ</t>
    </rPh>
    <rPh sb="28" eb="29">
      <t>モウ</t>
    </rPh>
    <rPh sb="30" eb="31">
      <t>デ</t>
    </rPh>
    <phoneticPr fontId="6"/>
  </si>
  <si>
    <t>令和６年４月改訂</t>
    <phoneticPr fontId="6"/>
  </si>
  <si>
    <t>【担当課確認決裁欄】</t>
    <phoneticPr fontId="1"/>
  </si>
  <si>
    <t>係</t>
  </si>
  <si>
    <t>係 長</t>
  </si>
  <si>
    <t>課 長</t>
  </si>
  <si>
    <t>2024/6/30改良済</t>
    <rPh sb="9" eb="11">
      <t>カイリョウ</t>
    </rPh>
    <rPh sb="11" eb="12">
      <t>ズ</t>
    </rPh>
    <phoneticPr fontId="1"/>
  </si>
  <si>
    <t>確認</t>
    <rPh sb="0" eb="2">
      <t>カクニン</t>
    </rPh>
    <phoneticPr fontId="1"/>
  </si>
  <si>
    <t>請求書</t>
    <rPh sb="0" eb="3">
      <t>セイキュウショ</t>
    </rPh>
    <phoneticPr fontId="1"/>
  </si>
  <si>
    <t>→</t>
    <phoneticPr fontId="1"/>
  </si>
  <si>
    <t>漢数字</t>
    <rPh sb="0" eb="3">
      <t>カンスウジ</t>
    </rPh>
    <phoneticPr fontId="1"/>
  </si>
  <si>
    <t>2列</t>
    <rPh sb="1" eb="2">
      <t>レツ</t>
    </rPh>
    <phoneticPr fontId="1"/>
  </si>
  <si>
    <t>3列</t>
    <rPh sb="1" eb="2">
      <t>レツ</t>
    </rPh>
    <phoneticPr fontId="1"/>
  </si>
  <si>
    <t>支店名</t>
    <rPh sb="0" eb="3">
      <t>シテンメイ</t>
    </rPh>
    <phoneticPr fontId="1"/>
  </si>
  <si>
    <t>口座番号</t>
    <rPh sb="0" eb="4">
      <t>コウザバンゴウ</t>
    </rPh>
    <phoneticPr fontId="1"/>
  </si>
  <si>
    <t>ゆうちょ銀行の記号・番号の変換ルール
そのため、請求書はその変換ルールを利用した記載方法に変更する
→記号から店番に変換する数式を実装
→番号を口座番号に変換する数式を実装</t>
    <rPh sb="4" eb="6">
      <t>ギンコウ</t>
    </rPh>
    <rPh sb="7" eb="9">
      <t>キゴウ</t>
    </rPh>
    <rPh sb="10" eb="12">
      <t>バンゴウ</t>
    </rPh>
    <rPh sb="13" eb="15">
      <t>ヘンカン</t>
    </rPh>
    <rPh sb="24" eb="27">
      <t>セイキュウショ</t>
    </rPh>
    <rPh sb="30" eb="32">
      <t>ヘンカン</t>
    </rPh>
    <rPh sb="36" eb="38">
      <t>リヨウ</t>
    </rPh>
    <rPh sb="40" eb="42">
      <t>キサイ</t>
    </rPh>
    <rPh sb="42" eb="44">
      <t>ホウホウ</t>
    </rPh>
    <rPh sb="45" eb="47">
      <t>ヘンコウ</t>
    </rPh>
    <rPh sb="51" eb="53">
      <t>キゴウ</t>
    </rPh>
    <rPh sb="55" eb="57">
      <t>ミセバン</t>
    </rPh>
    <rPh sb="58" eb="60">
      <t>ヘンカン</t>
    </rPh>
    <rPh sb="62" eb="64">
      <t>スウシキ</t>
    </rPh>
    <rPh sb="65" eb="67">
      <t>ジッソウ</t>
    </rPh>
    <rPh sb="69" eb="71">
      <t>バンゴウ</t>
    </rPh>
    <rPh sb="72" eb="74">
      <t>コウザ</t>
    </rPh>
    <rPh sb="74" eb="76">
      <t>バンゴウ</t>
    </rPh>
    <rPh sb="77" eb="79">
      <t>ヘンカン</t>
    </rPh>
    <rPh sb="81" eb="83">
      <t>スウシキ</t>
    </rPh>
    <rPh sb="84" eb="86">
      <t>ジッソウ</t>
    </rPh>
    <phoneticPr fontId="1"/>
  </si>
  <si>
    <t>2024/08/22改良済</t>
    <rPh sb="10" eb="12">
      <t>カイリョウ</t>
    </rPh>
    <rPh sb="12" eb="13">
      <t>スミ</t>
    </rPh>
    <phoneticPr fontId="1"/>
  </si>
  <si>
    <t>(参考)記号･番号から振込用の店名・預金種目・口座番号への変換の公式－ゆうちょ銀行</t>
    <phoneticPr fontId="1"/>
  </si>
  <si>
    <t>●省エネ基準（R6.9.11時点）</t>
    <rPh sb="1" eb="2">
      <t>ショウ</t>
    </rPh>
    <rPh sb="4" eb="6">
      <t>キジュン</t>
    </rPh>
    <rPh sb="14" eb="16">
      <t>ジテン</t>
    </rPh>
    <phoneticPr fontId="1"/>
  </si>
  <si>
    <t>省エネの基準は断熱等級と一時エネルギー消費量等級において一定の水準を満たす必要性がある。</t>
    <rPh sb="0" eb="1">
      <t>ショウ</t>
    </rPh>
    <rPh sb="4" eb="6">
      <t>キジュン</t>
    </rPh>
    <rPh sb="7" eb="9">
      <t>ダンネツ</t>
    </rPh>
    <rPh sb="9" eb="11">
      <t>トウキュウ</t>
    </rPh>
    <rPh sb="12" eb="14">
      <t>イチジ</t>
    </rPh>
    <rPh sb="19" eb="22">
      <t>ショウヒリョウ</t>
    </rPh>
    <rPh sb="22" eb="24">
      <t>トウキュウ</t>
    </rPh>
    <rPh sb="28" eb="30">
      <t>イッテイ</t>
    </rPh>
    <rPh sb="31" eb="33">
      <t>スイジュン</t>
    </rPh>
    <rPh sb="34" eb="35">
      <t>ミ</t>
    </rPh>
    <rPh sb="37" eb="40">
      <t>ヒツヨウセイ</t>
    </rPh>
    <phoneticPr fontId="1"/>
  </si>
  <si>
    <t>等級7</t>
    <rPh sb="0" eb="2">
      <t>トウキュウ</t>
    </rPh>
    <phoneticPr fontId="1"/>
  </si>
  <si>
    <t>等級6</t>
    <rPh sb="0" eb="2">
      <t>トウキュウ</t>
    </rPh>
    <phoneticPr fontId="1"/>
  </si>
  <si>
    <t>等級6</t>
  </si>
  <si>
    <t>省エネ基準▲20％</t>
    <phoneticPr fontId="1"/>
  </si>
  <si>
    <t>等級5</t>
    <rPh sb="0" eb="2">
      <t>トウキュウ</t>
    </rPh>
    <phoneticPr fontId="1"/>
  </si>
  <si>
    <t>等級5</t>
  </si>
  <si>
    <t>省エネ基準▲10％</t>
    <rPh sb="0" eb="1">
      <t>ショウ</t>
    </rPh>
    <rPh sb="3" eb="5">
      <t>キジュン</t>
    </rPh>
    <phoneticPr fontId="1"/>
  </si>
  <si>
    <t>等級4</t>
    <rPh sb="0" eb="2">
      <t>トウキュウ</t>
    </rPh>
    <phoneticPr fontId="1"/>
  </si>
  <si>
    <t>等級4</t>
  </si>
  <si>
    <t>等級3</t>
    <rPh sb="0" eb="2">
      <t>トウキュウ</t>
    </rPh>
    <phoneticPr fontId="1"/>
  </si>
  <si>
    <t>等級3</t>
  </si>
  <si>
    <t>等級2</t>
    <rPh sb="0" eb="2">
      <t>トウキュウ</t>
    </rPh>
    <phoneticPr fontId="1"/>
  </si>
  <si>
    <t>等級2</t>
  </si>
  <si>
    <t>等級1</t>
    <rPh sb="0" eb="2">
      <t>トウキュウ</t>
    </rPh>
    <phoneticPr fontId="1"/>
  </si>
  <si>
    <t>等級1</t>
  </si>
  <si>
    <t>断熱等級</t>
    <rPh sb="0" eb="2">
      <t>ダンネツ</t>
    </rPh>
    <rPh sb="2" eb="4">
      <t>トウキュウ</t>
    </rPh>
    <phoneticPr fontId="1"/>
  </si>
  <si>
    <t>一時エネルギー消費量等級</t>
    <rPh sb="0" eb="2">
      <t>イチジ</t>
    </rPh>
    <rPh sb="7" eb="10">
      <t>ショウヒリョウ</t>
    </rPh>
    <rPh sb="10" eb="12">
      <t>トウキュウ</t>
    </rPh>
    <phoneticPr fontId="1"/>
  </si>
  <si>
    <t>BEI</t>
    <phoneticPr fontId="1"/>
  </si>
  <si>
    <t>一時エネルギーに関する基準</t>
    <rPh sb="0" eb="2">
      <t>イチジ</t>
    </rPh>
    <rPh sb="8" eb="9">
      <t>カン</t>
    </rPh>
    <rPh sb="11" eb="13">
      <t>キジュン</t>
    </rPh>
    <phoneticPr fontId="1"/>
  </si>
  <si>
    <t>省エネ基準</t>
    <phoneticPr fontId="1"/>
  </si>
  <si>
    <t>断熱等級4+一時エネルギー消費量等級4</t>
    <phoneticPr fontId="1"/>
  </si>
  <si>
    <t>（現地建替え補助の最低基準）</t>
    <phoneticPr fontId="1"/>
  </si>
  <si>
    <t>長期優良住宅</t>
    <rPh sb="0" eb="4">
      <t>チョウキユウリョウ</t>
    </rPh>
    <rPh sb="4" eb="6">
      <t>ジュウタク</t>
    </rPh>
    <phoneticPr fontId="1"/>
  </si>
  <si>
    <t>断熱等級5+一時エネルギー消費量等級6</t>
    <phoneticPr fontId="1"/>
  </si>
  <si>
    <t>BEI：一時エネルギー消費性能</t>
    <rPh sb="4" eb="6">
      <t>イチジ</t>
    </rPh>
    <rPh sb="11" eb="13">
      <t>ショウヒ</t>
    </rPh>
    <rPh sb="13" eb="15">
      <t>セイノウ</t>
    </rPh>
    <phoneticPr fontId="1"/>
  </si>
  <si>
    <t>　BEI＝設計一次エネルギー消費量 / 基準一次エネルギー消費量</t>
    <rPh sb="5" eb="7">
      <t>セッケイ</t>
    </rPh>
    <rPh sb="7" eb="9">
      <t>イチジ</t>
    </rPh>
    <rPh sb="14" eb="17">
      <t>ショウヒリョウ</t>
    </rPh>
    <rPh sb="20" eb="22">
      <t>キジュン</t>
    </rPh>
    <rPh sb="22" eb="24">
      <t>イチジ</t>
    </rPh>
    <rPh sb="29" eb="32">
      <t>ショウヒリョウ</t>
    </rPh>
    <phoneticPr fontId="1"/>
  </si>
  <si>
    <t>⇒長期優良住宅の認定基準を満たせば断熱等級と一時エネルギー消費量等級は省エネ基準以上であることの確認が可能</t>
    <rPh sb="1" eb="7">
      <t>チョウキユウリョウジュウタク</t>
    </rPh>
    <rPh sb="8" eb="10">
      <t>ニンテイ</t>
    </rPh>
    <rPh sb="10" eb="12">
      <t>キジュン</t>
    </rPh>
    <rPh sb="13" eb="14">
      <t>ミ</t>
    </rPh>
    <rPh sb="17" eb="21">
      <t>ダンネツトウキュウ</t>
    </rPh>
    <rPh sb="22" eb="24">
      <t>イチジ</t>
    </rPh>
    <rPh sb="29" eb="32">
      <t>ショウヒリョウ</t>
    </rPh>
    <rPh sb="32" eb="34">
      <t>トウキュウ</t>
    </rPh>
    <rPh sb="35" eb="36">
      <t>ショウ</t>
    </rPh>
    <rPh sb="38" eb="40">
      <t>キジュン</t>
    </rPh>
    <rPh sb="40" eb="42">
      <t>イジョウ</t>
    </rPh>
    <rPh sb="48" eb="50">
      <t>カクニン</t>
    </rPh>
    <rPh sb="51" eb="53">
      <t>カノウ</t>
    </rPh>
    <phoneticPr fontId="1"/>
  </si>
  <si>
    <t>（注）代理受領制度を利用した場合、補助対象事業の契約に係る申請者から事業者への支払額の一部は、補助金の代理受領によるものとします。</t>
  </si>
  <si>
    <t>代表者名</t>
    <phoneticPr fontId="1"/>
  </si>
  <si>
    <t>事業者名</t>
    <phoneticPr fontId="1"/>
  </si>
  <si>
    <t>住所</t>
    <phoneticPr fontId="1"/>
  </si>
  <si>
    <t>２　委任する予定の事業者</t>
  </si>
  <si>
    <t>１　名称</t>
    <phoneticPr fontId="1"/>
  </si>
  <si>
    <t>　田辺市住宅耐震改修事業費補助金の交付申請にあたり、下記のとおり代理受領を利用する予定ですので申請します。</t>
    <rPh sb="1" eb="4">
      <t>タナベシ</t>
    </rPh>
    <rPh sb="12" eb="13">
      <t>ヒ</t>
    </rPh>
    <phoneticPr fontId="1"/>
  </si>
  <si>
    <t>氏名</t>
    <rPh sb="0" eb="2">
      <t>シメイ</t>
    </rPh>
    <phoneticPr fontId="1"/>
  </si>
  <si>
    <t>田辺市長　宛て</t>
    <phoneticPr fontId="1"/>
  </si>
  <si>
    <t>田辺市住宅耐震改修事業費補助金代理受領利用予定申請書</t>
    <rPh sb="0" eb="3">
      <t>タナベシ</t>
    </rPh>
    <rPh sb="11" eb="12">
      <t>ヒ</t>
    </rPh>
    <phoneticPr fontId="1"/>
  </si>
  <si>
    <t>様式第11号（第13条関係）</t>
    <phoneticPr fontId="1"/>
  </si>
  <si>
    <t>代表者名</t>
  </si>
  <si>
    <t>事業者名</t>
  </si>
  <si>
    <t>２　変更後に委任する予定の事業者</t>
  </si>
  <si>
    <t>　先に田辺市住宅耐震改修事業費補助金の交付決定の通知を受けた補助金の請求及び受領について、先に申請した内容を下記のとおり変更しましたので申請します。</t>
    <rPh sb="14" eb="15">
      <t>ヒ</t>
    </rPh>
    <phoneticPr fontId="1"/>
  </si>
  <si>
    <t>田辺市住宅耐震改修事業費補助金代理受領利用予定変更申請書</t>
    <rPh sb="0" eb="2">
      <t>タナベ</t>
    </rPh>
    <rPh sb="2" eb="3">
      <t>シ</t>
    </rPh>
    <rPh sb="11" eb="12">
      <t>ヒ</t>
    </rPh>
    <phoneticPr fontId="1"/>
  </si>
  <si>
    <t>様式第12号（第13条関係）</t>
    <phoneticPr fontId="1"/>
  </si>
  <si>
    <t>２　取下の理由</t>
  </si>
  <si>
    <t>　先に田辺市住宅耐震改修事業費補助金の交付決定の通知を受けた補助金の請求及び受領について、代理受領の利用を取り下げますので申請します。</t>
    <rPh sb="14" eb="15">
      <t>ヒ</t>
    </rPh>
    <phoneticPr fontId="1"/>
  </si>
  <si>
    <t>田辺市住宅耐震改修事業補助金代理受領利用予定取下申請書</t>
    <rPh sb="0" eb="3">
      <t>タナベシ</t>
    </rPh>
    <phoneticPr fontId="1"/>
  </si>
  <si>
    <t>様式第13号（第13条関係）</t>
    <phoneticPr fontId="1"/>
  </si>
  <si>
    <t>代表者氏名</t>
  </si>
  <si>
    <t>会社名</t>
    <phoneticPr fontId="1"/>
  </si>
  <si>
    <t>代理受領先</t>
  </si>
  <si>
    <t>田辺市住宅耐震改修事業費補助金代理受領利用申請書</t>
    <rPh sb="0" eb="3">
      <t>タナベシ</t>
    </rPh>
    <rPh sb="11" eb="12">
      <t>ヒ</t>
    </rPh>
    <phoneticPr fontId="1"/>
  </si>
  <si>
    <t>様式第14号（第13条関係）</t>
    <phoneticPr fontId="1"/>
  </si>
  <si>
    <t>この委任状は、補助金の請求時に必要となりますので、必要事項を記入・押印のうえ、「補助金交付請求書」と併せて提出してください。</t>
  </si>
  <si>
    <t>受任者の方へ</t>
  </si>
  <si>
    <t>この委任状は、領収書の写し又は田辺市住宅耐震化補助金の交付の対象となる経費から補助金額を差し引いた金額の支出を証明する書類と併せ受任者へお渡し下さい。</t>
    <rPh sb="15" eb="17">
      <t>タナベ</t>
    </rPh>
    <phoneticPr fontId="1"/>
  </si>
  <si>
    <t>委任者の方へ</t>
  </si>
  <si>
    <t>（お願い）</t>
  </si>
  <si>
    <t>会社名</t>
  </si>
  <si>
    <t>受任者（補助事業実施者）</t>
  </si>
  <si>
    <t>上記権限の委任を受けることを承諾します。</t>
  </si>
  <si>
    <t>（注）委任する金額の欄には、代理受領利用申請書記載の代理受領額を転記してください。</t>
  </si>
  <si>
    <t>委任する金額</t>
  </si>
  <si>
    <t>委任者（補助事業者）</t>
  </si>
  <si>
    <t>田辺市住宅耐震改修事業費補助金代理受領委任状</t>
    <rPh sb="0" eb="3">
      <t>タナベシ</t>
    </rPh>
    <rPh sb="11" eb="12">
      <t>ヒ</t>
    </rPh>
    <phoneticPr fontId="1"/>
  </si>
  <si>
    <t>様式第15号（第13条関係）</t>
    <phoneticPr fontId="1"/>
  </si>
  <si>
    <t>１　名称　　　　　</t>
    <phoneticPr fontId="1"/>
  </si>
  <si>
    <t>9　代理受領予定申請</t>
    <rPh sb="2" eb="4">
      <t>ダイリ</t>
    </rPh>
    <rPh sb="4" eb="6">
      <t>ジュリョウ</t>
    </rPh>
    <rPh sb="6" eb="8">
      <t>ヨテイ</t>
    </rPh>
    <rPh sb="8" eb="10">
      <t>シンセイ</t>
    </rPh>
    <phoneticPr fontId="1"/>
  </si>
  <si>
    <t>10　代理受領予定変更申請</t>
    <rPh sb="3" eb="5">
      <t>ダイリ</t>
    </rPh>
    <rPh sb="5" eb="7">
      <t>ジュリョウ</t>
    </rPh>
    <rPh sb="7" eb="9">
      <t>ヨテイ</t>
    </rPh>
    <rPh sb="9" eb="11">
      <t>ヘンコウ</t>
    </rPh>
    <rPh sb="11" eb="13">
      <t>シンセイ</t>
    </rPh>
    <phoneticPr fontId="1"/>
  </si>
  <si>
    <t>申請日</t>
    <rPh sb="0" eb="3">
      <t>シンセイビ</t>
    </rPh>
    <phoneticPr fontId="1"/>
  </si>
  <si>
    <t>11　代理受領取下げ</t>
    <rPh sb="3" eb="5">
      <t>ダイリ</t>
    </rPh>
    <rPh sb="5" eb="7">
      <t>ジュリョウ</t>
    </rPh>
    <rPh sb="7" eb="9">
      <t>トリサ</t>
    </rPh>
    <phoneticPr fontId="1"/>
  </si>
  <si>
    <t>12　代理受領利用申請</t>
    <rPh sb="3" eb="5">
      <t>ダイリ</t>
    </rPh>
    <rPh sb="5" eb="7">
      <t>ジュリョウ</t>
    </rPh>
    <rPh sb="7" eb="9">
      <t>リヨウ</t>
    </rPh>
    <rPh sb="9" eb="11">
      <t>シンセイ</t>
    </rPh>
    <phoneticPr fontId="1"/>
  </si>
  <si>
    <t>交付決定通知番号</t>
    <rPh sb="2" eb="4">
      <t>ケッテイ</t>
    </rPh>
    <rPh sb="4" eb="6">
      <t>ツウチ</t>
    </rPh>
    <rPh sb="6" eb="8">
      <t>バンゴウ</t>
    </rPh>
    <phoneticPr fontId="1"/>
  </si>
  <si>
    <t>交付金額</t>
    <rPh sb="2" eb="4">
      <t>キンガク</t>
    </rPh>
    <phoneticPr fontId="1"/>
  </si>
  <si>
    <t>代理受領額</t>
    <rPh sb="0" eb="2">
      <t>ダイリ</t>
    </rPh>
    <rPh sb="2" eb="4">
      <t>ジュリョウ</t>
    </rPh>
    <rPh sb="4" eb="5">
      <t>ガク</t>
    </rPh>
    <phoneticPr fontId="1"/>
  </si>
  <si>
    <t xml:space="preserve">金 </t>
    <phoneticPr fontId="1"/>
  </si>
  <si>
    <t>円</t>
    <phoneticPr fontId="1"/>
  </si>
  <si>
    <t>交付対象金額</t>
    <rPh sb="0" eb="2">
      <t>コウフ</t>
    </rPh>
    <rPh sb="2" eb="4">
      <t>タイショウ</t>
    </rPh>
    <rPh sb="4" eb="6">
      <t>キンガク</t>
    </rPh>
    <phoneticPr fontId="1"/>
  </si>
  <si>
    <t>13　代理受領委任状</t>
    <rPh sb="3" eb="5">
      <t>ダイリ</t>
    </rPh>
    <rPh sb="5" eb="7">
      <t>ジュリョウ</t>
    </rPh>
    <rPh sb="7" eb="10">
      <t>イニンジョウ</t>
    </rPh>
    <phoneticPr fontId="1"/>
  </si>
  <si>
    <t>委任日</t>
    <rPh sb="0" eb="3">
      <t>イニンビ</t>
    </rPh>
    <phoneticPr fontId="1"/>
  </si>
  <si>
    <t>事業者住所</t>
    <rPh sb="0" eb="3">
      <t>ジギョウシャ</t>
    </rPh>
    <rPh sb="3" eb="5">
      <t>ジュウショ</t>
    </rPh>
    <phoneticPr fontId="3"/>
  </si>
  <si>
    <t>事業者名</t>
    <rPh sb="0" eb="3">
      <t>ジギョウシャ</t>
    </rPh>
    <rPh sb="3" eb="4">
      <t>メイ</t>
    </rPh>
    <phoneticPr fontId="3"/>
  </si>
  <si>
    <t>事業者　代表者名</t>
    <rPh sb="0" eb="3">
      <t>ジギョウシャ</t>
    </rPh>
    <rPh sb="4" eb="7">
      <t>ダイヒョウシャ</t>
    </rPh>
    <rPh sb="7" eb="8">
      <t>メイ</t>
    </rPh>
    <phoneticPr fontId="3"/>
  </si>
  <si>
    <t>交付金額</t>
    <rPh sb="0" eb="2">
      <t>コウフ</t>
    </rPh>
    <rPh sb="2" eb="4">
      <t>キンガク</t>
    </rPh>
    <phoneticPr fontId="3"/>
  </si>
  <si>
    <t>交付対象金額</t>
    <rPh sb="0" eb="2">
      <t>コウフ</t>
    </rPh>
    <rPh sb="2" eb="4">
      <t>タイショウ</t>
    </rPh>
    <rPh sb="4" eb="6">
      <t>キンガク</t>
    </rPh>
    <phoneticPr fontId="3"/>
  </si>
  <si>
    <t>代理受領額</t>
    <rPh sb="0" eb="5">
      <t>ダイリジュリョウガク</t>
    </rPh>
    <phoneticPr fontId="3"/>
  </si>
  <si>
    <t>事業者住所</t>
    <phoneticPr fontId="3"/>
  </si>
  <si>
    <t>事業者名</t>
    <phoneticPr fontId="3"/>
  </si>
  <si>
    <t>事業者　代表者名</t>
    <phoneticPr fontId="3"/>
  </si>
  <si>
    <t>円</t>
    <rPh sb="0" eb="1">
      <t>エン</t>
    </rPh>
    <phoneticPr fontId="1"/>
  </si>
  <si>
    <t>代理受領関連書類</t>
    <rPh sb="0" eb="2">
      <t>ダイリ</t>
    </rPh>
    <rPh sb="2" eb="4">
      <t>ジュリョウ</t>
    </rPh>
    <rPh sb="4" eb="6">
      <t>カンレン</t>
    </rPh>
    <rPh sb="6" eb="8">
      <t>ショルイ</t>
    </rPh>
    <phoneticPr fontId="1"/>
  </si>
  <si>
    <t>新規に追加。入力シートと連動するように設定</t>
    <rPh sb="0" eb="2">
      <t>シンキ</t>
    </rPh>
    <rPh sb="3" eb="5">
      <t>ツイカ</t>
    </rPh>
    <rPh sb="6" eb="8">
      <t>ニュウリョク</t>
    </rPh>
    <rPh sb="12" eb="14">
      <t>レンドウ</t>
    </rPh>
    <rPh sb="19" eb="21">
      <t>セッテイ</t>
    </rPh>
    <phoneticPr fontId="1"/>
  </si>
  <si>
    <t>ゆうちょ銀行の番号
相手方登録の時は1を消さずに入力する必要がある</t>
    <rPh sb="4" eb="6">
      <t>ギンコウ</t>
    </rPh>
    <rPh sb="7" eb="9">
      <t>バンゴウ</t>
    </rPh>
    <rPh sb="10" eb="13">
      <t>アイテガタ</t>
    </rPh>
    <rPh sb="13" eb="15">
      <t>トウロク</t>
    </rPh>
    <rPh sb="16" eb="17">
      <t>トキ</t>
    </rPh>
    <rPh sb="20" eb="21">
      <t>ケ</t>
    </rPh>
    <rPh sb="24" eb="26">
      <t>ニュウリョク</t>
    </rPh>
    <rPh sb="28" eb="30">
      <t>ヒツヨウ</t>
    </rPh>
    <phoneticPr fontId="1"/>
  </si>
  <si>
    <t>済</t>
    <rPh sb="0" eb="1">
      <t>スミ</t>
    </rPh>
    <phoneticPr fontId="1"/>
  </si>
  <si>
    <t>会社名</t>
    <rPh sb="0" eb="3">
      <t>カイシャメイ</t>
    </rPh>
    <phoneticPr fontId="1"/>
  </si>
  <si>
    <t>住所</t>
    <rPh sb="0" eb="2">
      <t>ジュウショ</t>
    </rPh>
    <phoneticPr fontId="1"/>
  </si>
  <si>
    <t>担当者氏名</t>
    <rPh sb="0" eb="3">
      <t>タントウシャ</t>
    </rPh>
    <rPh sb="3" eb="5">
      <t>シメイ</t>
    </rPh>
    <phoneticPr fontId="1"/>
  </si>
  <si>
    <t>連絡先</t>
    <rPh sb="0" eb="3">
      <t>レンラクサキ</t>
    </rPh>
    <phoneticPr fontId="1"/>
  </si>
  <si>
    <t>　　　　　　　　完了確認者</t>
    <phoneticPr fontId="1"/>
  </si>
  <si>
    <t>地震津波移転</t>
    <rPh sb="0" eb="2">
      <t>ジシン</t>
    </rPh>
    <rPh sb="2" eb="4">
      <t>ツナミ</t>
    </rPh>
    <rPh sb="4" eb="6">
      <t>イテン</t>
    </rPh>
    <phoneticPr fontId="1"/>
  </si>
  <si>
    <t>移転先住宅の位置図</t>
    <rPh sb="0" eb="3">
      <t>イテンサキ</t>
    </rPh>
    <rPh sb="3" eb="5">
      <t>ジュウタク</t>
    </rPh>
    <rPh sb="6" eb="9">
      <t>イチズ</t>
    </rPh>
    <phoneticPr fontId="1"/>
  </si>
  <si>
    <t>移転先住宅の耐震性を証明する書類</t>
    <rPh sb="0" eb="3">
      <t>イテンサキ</t>
    </rPh>
    <rPh sb="3" eb="5">
      <t>ジュウタク</t>
    </rPh>
    <rPh sb="6" eb="9">
      <t>タイシンセイ</t>
    </rPh>
    <rPh sb="10" eb="12">
      <t>ショウメイ</t>
    </rPh>
    <rPh sb="14" eb="16">
      <t>ショルイ</t>
    </rPh>
    <phoneticPr fontId="1"/>
  </si>
  <si>
    <t>解体工事費見積</t>
    <rPh sb="0" eb="5">
      <t>カイタイコウジヒ</t>
    </rPh>
    <rPh sb="5" eb="7">
      <t>ミツモリ</t>
    </rPh>
    <phoneticPr fontId="1"/>
  </si>
  <si>
    <t>住民票</t>
    <rPh sb="0" eb="3">
      <t>ジュウミンヒョウ</t>
    </rPh>
    <phoneticPr fontId="1"/>
  </si>
  <si>
    <t>地震津波移転</t>
    <phoneticPr fontId="1"/>
  </si>
  <si>
    <t>添付書類</t>
    <phoneticPr fontId="1"/>
  </si>
  <si>
    <t>連絡先</t>
  </si>
  <si>
    <t>　　　連絡先</t>
    <rPh sb="3" eb="6">
      <t>レンラクサキ</t>
    </rPh>
    <phoneticPr fontId="1"/>
  </si>
  <si>
    <t>担当者氏名</t>
  </si>
  <si>
    <t>印　　　　　</t>
  </si>
  <si>
    <t>様式第16号（第13条関係）　　　　　　　　　　　　　　　</t>
    <phoneticPr fontId="1"/>
  </si>
  <si>
    <t>田辺市住宅耐震改修事業費補助金代理受領に係る支払請求書</t>
    <rPh sb="0" eb="2">
      <t>タナベ</t>
    </rPh>
    <rPh sb="2" eb="3">
      <t>シ</t>
    </rPh>
    <rPh sb="3" eb="5">
      <t>ジュウタク</t>
    </rPh>
    <rPh sb="5" eb="7">
      <t>タイシン</t>
    </rPh>
    <rPh sb="7" eb="9">
      <t>カイシュウ</t>
    </rPh>
    <rPh sb="9" eb="12">
      <t>ジギョウヒ</t>
    </rPh>
    <rPh sb="12" eb="15">
      <t>ホジョキン</t>
    </rPh>
    <rPh sb="15" eb="17">
      <t>ダイリ</t>
    </rPh>
    <rPh sb="17" eb="19">
      <t>ジュリョウ</t>
    </rPh>
    <rPh sb="20" eb="21">
      <t>カカ</t>
    </rPh>
    <rPh sb="22" eb="24">
      <t>シハライ</t>
    </rPh>
    <rPh sb="24" eb="27">
      <t>セイキュウショ</t>
    </rPh>
    <phoneticPr fontId="1"/>
  </si>
  <si>
    <t>請求者</t>
    <rPh sb="0" eb="2">
      <t>セイキュウ</t>
    </rPh>
    <phoneticPr fontId="1"/>
  </si>
  <si>
    <t>住所又は所在地</t>
    <rPh sb="2" eb="3">
      <t>マタ</t>
    </rPh>
    <rPh sb="4" eb="7">
      <t>ショザイチ</t>
    </rPh>
    <phoneticPr fontId="1"/>
  </si>
  <si>
    <t>氏名(法人にあっては商号又は名称及び代表者の氏名)</t>
    <rPh sb="3" eb="5">
      <t>ホウジン</t>
    </rPh>
    <phoneticPr fontId="1"/>
  </si>
  <si>
    <t>申請者</t>
    <rPh sb="0" eb="3">
      <t>シンセイシャ</t>
    </rPh>
    <phoneticPr fontId="1"/>
  </si>
  <si>
    <t>田辺市住宅耐震改修事業費補助金交付要綱第13条の規定により、下記のとおり補助金を請求します。</t>
    <phoneticPr fontId="1"/>
  </si>
  <si>
    <t>確認</t>
    <phoneticPr fontId="1"/>
  </si>
  <si>
    <t>2025/08/15改良済</t>
    <rPh sb="10" eb="12">
      <t>カイリョウ</t>
    </rPh>
    <rPh sb="12" eb="13">
      <t>ズ</t>
    </rPh>
    <phoneticPr fontId="1"/>
  </si>
  <si>
    <t>請求額（補助金額）</t>
  </si>
  <si>
    <t>振込先金融機関名</t>
  </si>
  <si>
    <t>　支店（支所）名</t>
  </si>
  <si>
    <t>　預金の種類</t>
  </si>
  <si>
    <t>　口座番号</t>
  </si>
  <si>
    <t>14　代理受領請求書（事業者の口座情報を入力する）</t>
    <rPh sb="3" eb="5">
      <t>ダイリ</t>
    </rPh>
    <rPh sb="5" eb="7">
      <t>ジュリョウ</t>
    </rPh>
    <rPh sb="7" eb="10">
      <t>セイキュウショ</t>
    </rPh>
    <rPh sb="11" eb="14">
      <t>ジギョウシャ</t>
    </rPh>
    <rPh sb="15" eb="17">
      <t>コウザ</t>
    </rPh>
    <rPh sb="17" eb="19">
      <t>ジョウホウ</t>
    </rPh>
    <rPh sb="20" eb="22">
      <t>ニュウリョク</t>
    </rPh>
    <phoneticPr fontId="1"/>
  </si>
  <si>
    <t>　口座名義人</t>
    <phoneticPr fontId="1"/>
  </si>
  <si>
    <t>　口座名義人のフリガナ</t>
    <rPh sb="1" eb="3">
      <t>コウザ</t>
    </rPh>
    <rPh sb="3" eb="6">
      <t>メイギニン</t>
    </rPh>
    <phoneticPr fontId="1"/>
  </si>
  <si>
    <t>申請日</t>
  </si>
  <si>
    <r>
      <t>交付</t>
    </r>
    <r>
      <rPr>
        <sz val="11"/>
        <color rgb="FFFF0000"/>
        <rFont val="游ゴシック"/>
        <family val="3"/>
        <charset val="128"/>
        <scheme val="minor"/>
      </rPr>
      <t>確定</t>
    </r>
    <r>
      <rPr>
        <sz val="11"/>
        <color theme="1"/>
        <rFont val="游ゴシック"/>
        <family val="2"/>
        <charset val="128"/>
        <scheme val="minor"/>
      </rPr>
      <t>通知年月日</t>
    </r>
    <rPh sb="0" eb="2">
      <t>コウフ</t>
    </rPh>
    <rPh sb="2" eb="4">
      <t>カクテイ</t>
    </rPh>
    <rPh sb="4" eb="9">
      <t>ツウチネンガッピ</t>
    </rPh>
    <phoneticPr fontId="1"/>
  </si>
  <si>
    <r>
      <t>交付</t>
    </r>
    <r>
      <rPr>
        <sz val="11"/>
        <color rgb="FFFF0000"/>
        <rFont val="游ゴシック"/>
        <family val="3"/>
        <charset val="128"/>
        <scheme val="minor"/>
      </rPr>
      <t>確定</t>
    </r>
    <r>
      <rPr>
        <sz val="11"/>
        <color theme="1"/>
        <rFont val="游ゴシック"/>
        <family val="2"/>
        <charset val="128"/>
        <scheme val="minor"/>
      </rPr>
      <t>通知番号</t>
    </r>
    <rPh sb="0" eb="2">
      <t>コウフ</t>
    </rPh>
    <rPh sb="2" eb="4">
      <t>カクテイ</t>
    </rPh>
    <rPh sb="4" eb="6">
      <t>ツウチ</t>
    </rPh>
    <rPh sb="6" eb="8">
      <t>バンゴウ</t>
    </rPh>
    <phoneticPr fontId="1"/>
  </si>
  <si>
    <t>田建 第</t>
    <rPh sb="0" eb="2">
      <t>タケン</t>
    </rPh>
    <phoneticPr fontId="1"/>
  </si>
  <si>
    <t>補助金額</t>
    <phoneticPr fontId="1"/>
  </si>
  <si>
    <t>代理受領額</t>
    <rPh sb="0" eb="2">
      <t>ダイリ</t>
    </rPh>
    <rPh sb="2" eb="5">
      <t>ジュリョウガク</t>
    </rPh>
    <phoneticPr fontId="1"/>
  </si>
  <si>
    <t>　　　　　　</t>
    <phoneticPr fontId="1"/>
  </si>
  <si>
    <t>　住所</t>
  </si>
  <si>
    <t>　住所</t>
    <rPh sb="1" eb="3">
      <t>ジュウショ</t>
    </rPh>
    <phoneticPr fontId="1"/>
  </si>
  <si>
    <t>　会社名(事務所名)</t>
  </si>
  <si>
    <t>　会社名(事務所名)</t>
    <rPh sb="1" eb="3">
      <t>カイシャ</t>
    </rPh>
    <rPh sb="3" eb="4">
      <t>メイ</t>
    </rPh>
    <rPh sb="5" eb="8">
      <t>ジムショ</t>
    </rPh>
    <rPh sb="8" eb="9">
      <t>メイ</t>
    </rPh>
    <phoneticPr fontId="1"/>
  </si>
  <si>
    <t>担当者氏名</t>
    <rPh sb="0" eb="3">
      <t>タントウシャ</t>
    </rPh>
    <phoneticPr fontId="1"/>
  </si>
  <si>
    <t>連絡先</t>
    <rPh sb="0" eb="3">
      <t>レンラクサキ</t>
    </rPh>
    <phoneticPr fontId="1"/>
  </si>
  <si>
    <t>確認者</t>
  </si>
  <si>
    <t>請求日</t>
    <rPh sb="0" eb="2">
      <t>セイキュウ</t>
    </rPh>
    <phoneticPr fontId="1"/>
  </si>
  <si>
    <t>取下げの理由</t>
    <rPh sb="0" eb="2">
      <t>トリサ</t>
    </rPh>
    <rPh sb="4" eb="6">
      <t>リユウ</t>
    </rPh>
    <phoneticPr fontId="1"/>
  </si>
  <si>
    <t>工事届(第三面記載)（写）もしくは除却届（写）</t>
    <rPh sb="0" eb="3">
      <t>コウジトドケ</t>
    </rPh>
    <rPh sb="4" eb="5">
      <t>ダイ</t>
    </rPh>
    <rPh sb="5" eb="6">
      <t>サン</t>
    </rPh>
    <rPh sb="6" eb="7">
      <t>メン</t>
    </rPh>
    <rPh sb="7" eb="9">
      <t>キサイ</t>
    </rPh>
    <rPh sb="11" eb="12">
      <t>シャ</t>
    </rPh>
    <rPh sb="17" eb="19">
      <t>ジョキャク</t>
    </rPh>
    <rPh sb="19" eb="20">
      <t>トドケ</t>
    </rPh>
    <phoneticPr fontId="1"/>
  </si>
  <si>
    <t>建替え住宅設計審査結果報告書　※</t>
    <rPh sb="0" eb="2">
      <t>タテカ</t>
    </rPh>
    <rPh sb="3" eb="5">
      <t>ジュウタク</t>
    </rPh>
    <rPh sb="5" eb="7">
      <t>セッケイ</t>
    </rPh>
    <rPh sb="7" eb="9">
      <t>シンサ</t>
    </rPh>
    <rPh sb="9" eb="11">
      <t>ケッカ</t>
    </rPh>
    <rPh sb="11" eb="14">
      <t>ホウコクショ</t>
    </rPh>
    <phoneticPr fontId="1"/>
  </si>
  <si>
    <t>　※都計外で確認申請が不要な建物の場合</t>
    <rPh sb="2" eb="5">
      <t>トケイガイ</t>
    </rPh>
    <rPh sb="6" eb="10">
      <t>カクニンシンセイ</t>
    </rPh>
    <rPh sb="11" eb="13">
      <t>フヨウ</t>
    </rPh>
    <rPh sb="14" eb="16">
      <t>タテモノ</t>
    </rPh>
    <rPh sb="17" eb="19">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</si>
</sst>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00;;@"/>
    <numFmt numFmtId="178" formatCode="[DBNum1][$-411]General"/>
    <numFmt numFmtId="179" formatCode="0.0"/>
  </numFmts>
  <fonts count="32">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6"/>
      <name val="游ゴシック"/>
      <family val="3"/>
      <charset val="128"/>
      <scheme val="minor"/>
    </font>
    <font>
      <sz val="12"/>
      <color theme="1"/>
      <name val="ＭＳ 明朝"/>
      <family val="1"/>
      <charset val="128"/>
    </font>
    <font>
      <sz val="11"/>
      <name val="ＭＳ Ｐゴシック"/>
      <family val="3"/>
      <charset val="128"/>
    </font>
    <font>
      <sz val="6"/>
      <name val="ＭＳ Ｐゴシック"/>
      <family val="3"/>
      <charset val="128"/>
    </font>
    <font>
      <b/>
      <sz val="16"/>
      <name val="ＭＳ Ｐゴシック"/>
      <family val="3"/>
      <charset val="128"/>
    </font>
    <font>
      <sz val="10"/>
      <name val="ＭＳ Ｐゴシック"/>
      <family val="3"/>
      <charset val="128"/>
    </font>
    <font>
      <b/>
      <sz val="11"/>
      <name val="ＭＳ Ｐゴシック"/>
      <family val="3"/>
      <charset val="128"/>
    </font>
    <font>
      <b/>
      <sz val="10"/>
      <name val="ＭＳ Ｐゴシック"/>
      <family val="3"/>
      <charset val="128"/>
    </font>
    <font>
      <sz val="8.5"/>
      <name val="ＭＳ Ｐゴシック"/>
      <family val="3"/>
      <charset val="128"/>
    </font>
    <font>
      <sz val="9"/>
      <name val="ＭＳ Ｐゴシック"/>
      <family val="3"/>
      <charset val="128"/>
    </font>
    <font>
      <sz val="8"/>
      <name val="ＭＳ Ｐゴシック"/>
      <family val="3"/>
      <charset val="128"/>
    </font>
    <font>
      <b/>
      <sz val="6"/>
      <name val="ＭＳ Ｐゴシック"/>
      <family val="3"/>
      <charset val="128"/>
    </font>
    <font>
      <b/>
      <u/>
      <sz val="10"/>
      <name val="ＭＳ Ｐゴシック"/>
      <family val="3"/>
      <charset val="128"/>
    </font>
    <font>
      <sz val="9"/>
      <color indexed="81"/>
      <name val="MS P ゴシック"/>
      <family val="3"/>
      <charset val="128"/>
    </font>
    <font>
      <sz val="10.5"/>
      <color theme="1"/>
      <name val="游明朝"/>
      <family val="1"/>
      <charset val="128"/>
    </font>
    <font>
      <sz val="11"/>
      <name val="游ゴシック"/>
      <family val="2"/>
      <charset val="128"/>
      <scheme val="minor"/>
    </font>
    <font>
      <sz val="10"/>
      <color theme="1"/>
      <name val="游ゴシック"/>
      <family val="2"/>
      <charset val="128"/>
      <scheme val="minor"/>
    </font>
    <font>
      <sz val="10"/>
      <color theme="1"/>
      <name val="游ゴシック"/>
      <family val="3"/>
      <charset val="128"/>
      <scheme val="minor"/>
    </font>
    <font>
      <sz val="11"/>
      <name val="游ゴシック"/>
      <family val="3"/>
      <charset val="128"/>
      <scheme val="minor"/>
    </font>
    <font>
      <sz val="11"/>
      <color theme="1"/>
      <name val="ＭＳ Ｐゴシック"/>
      <family val="3"/>
      <charset val="128"/>
    </font>
    <font>
      <sz val="11"/>
      <color rgb="FFFF0000"/>
      <name val="游ゴシック"/>
      <family val="2"/>
      <charset val="128"/>
      <scheme val="minor"/>
    </font>
    <font>
      <sz val="11"/>
      <color rgb="FF0070C0"/>
      <name val="游ゴシック"/>
      <family val="2"/>
      <charset val="128"/>
      <scheme val="minor"/>
    </font>
    <font>
      <b/>
      <sz val="11"/>
      <color theme="1"/>
      <name val="游ゴシック"/>
      <family val="3"/>
      <charset val="128"/>
      <scheme val="minor"/>
    </font>
    <font>
      <b/>
      <sz val="14"/>
      <color rgb="FFFF0000"/>
      <name val="游ゴシック"/>
      <family val="3"/>
      <charset val="128"/>
      <scheme val="minor"/>
    </font>
    <font>
      <sz val="9"/>
      <color theme="1"/>
      <name val="游ゴシック"/>
      <family val="3"/>
      <charset val="128"/>
      <scheme val="minor"/>
    </font>
    <font>
      <sz val="11"/>
      <color theme="1"/>
      <name val="游ゴシック"/>
      <family val="2"/>
      <charset val="128"/>
      <scheme val="minor"/>
    </font>
    <font>
      <sz val="11"/>
      <color rgb="FFFF0000"/>
      <name val="游ゴシック"/>
      <family val="3"/>
      <charset val="128"/>
      <scheme val="minor"/>
    </font>
    <font>
      <sz val="12"/>
      <color indexed="81"/>
      <name val="MS P ゴシック"/>
      <family val="3"/>
      <charset val="128"/>
    </font>
    <font>
      <sz val="8"/>
      <color theme="1"/>
      <name val="游ゴシック"/>
      <family val="2"/>
      <charset val="128"/>
      <scheme val="minor"/>
    </font>
  </fonts>
  <fills count="7">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59999389629810485"/>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right style="thin">
        <color indexed="64"/>
      </right>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medium">
        <color indexed="64"/>
      </top>
      <bottom/>
      <diagonal/>
    </border>
    <border>
      <left style="thin">
        <color indexed="64"/>
      </left>
      <right style="hair">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bottom/>
      <diagonal/>
    </border>
    <border>
      <left style="medium">
        <color indexed="64"/>
      </left>
      <right/>
      <top/>
      <bottom style="thin">
        <color indexed="64"/>
      </bottom>
      <diagonal/>
    </border>
    <border>
      <left style="thin">
        <color indexed="64"/>
      </left>
      <right style="hair">
        <color indexed="64"/>
      </right>
      <top style="hair">
        <color indexed="64"/>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right style="medium">
        <color indexed="64"/>
      </right>
      <top/>
      <bottom style="thin">
        <color indexed="64"/>
      </bottom>
      <diagonal/>
    </border>
    <border>
      <left/>
      <right style="thin">
        <color indexed="64"/>
      </right>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diagonalUp="1">
      <left style="thin">
        <color indexed="64"/>
      </left>
      <right/>
      <top style="thin">
        <color indexed="64"/>
      </top>
      <bottom style="medium">
        <color indexed="64"/>
      </bottom>
      <diagonal style="hair">
        <color indexed="64"/>
      </diagonal>
    </border>
    <border diagonalUp="1">
      <left/>
      <right style="hair">
        <color indexed="64"/>
      </right>
      <top style="thin">
        <color indexed="64"/>
      </top>
      <bottom style="medium">
        <color indexed="64"/>
      </bottom>
      <diagonal style="hair">
        <color indexed="64"/>
      </diagonal>
    </border>
    <border diagonalUp="1">
      <left style="hair">
        <color indexed="64"/>
      </left>
      <right style="hair">
        <color indexed="64"/>
      </right>
      <top style="thin">
        <color indexed="64"/>
      </top>
      <bottom style="medium">
        <color indexed="64"/>
      </bottom>
      <diagonal style="hair">
        <color indexed="64"/>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dashDot">
        <color indexed="64"/>
      </bottom>
      <diagonal/>
    </border>
    <border diagonalUp="1">
      <left style="thin">
        <color indexed="64"/>
      </left>
      <right style="hair">
        <color indexed="64"/>
      </right>
      <top style="thin">
        <color indexed="64"/>
      </top>
      <bottom style="thin">
        <color indexed="64"/>
      </bottom>
      <diagonal style="hair">
        <color indexed="64"/>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medium">
        <color indexed="64"/>
      </right>
      <top/>
      <bottom/>
      <diagonal/>
    </border>
    <border>
      <left style="hair">
        <color indexed="64"/>
      </left>
      <right/>
      <top style="hair">
        <color indexed="64"/>
      </top>
      <bottom style="hair">
        <color indexed="64"/>
      </bottom>
      <diagonal/>
    </border>
    <border>
      <left style="thin">
        <color rgb="FF0070C0"/>
      </left>
      <right style="thin">
        <color rgb="FF0070C0"/>
      </right>
      <top style="thin">
        <color rgb="FF0070C0"/>
      </top>
      <bottom style="thin">
        <color rgb="FF0070C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style="thin">
        <color rgb="FFFF0000"/>
      </right>
      <top style="thin">
        <color rgb="FFFF0000"/>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3">
    <xf numFmtId="0" fontId="0" fillId="0" borderId="0">
      <alignment vertical="center"/>
    </xf>
    <xf numFmtId="0" fontId="5" fillId="0" borderId="0">
      <alignment vertical="center"/>
    </xf>
    <xf numFmtId="38" fontId="28" fillId="0" borderId="0" applyFont="0" applyFill="0" applyBorder="0" applyAlignment="0" applyProtection="0">
      <alignment vertical="center"/>
    </xf>
  </cellStyleXfs>
  <cellXfs count="608">
    <xf numFmtId="0" fontId="0" fillId="0" borderId="0" xfId="0">
      <alignment vertical="center"/>
    </xf>
    <xf numFmtId="0" fontId="0" fillId="0" borderId="0" xfId="0" applyAlignment="1">
      <alignment vertical="center" shrinkToFit="1"/>
    </xf>
    <xf numFmtId="0" fontId="0" fillId="0" borderId="0" xfId="0">
      <alignment vertical="center"/>
    </xf>
    <xf numFmtId="0" fontId="5" fillId="0" borderId="0" xfId="1">
      <alignment vertical="center"/>
    </xf>
    <xf numFmtId="0" fontId="5" fillId="0" borderId="0" xfId="1" applyAlignment="1">
      <alignment horizontal="center" vertical="center"/>
    </xf>
    <xf numFmtId="0" fontId="5" fillId="0" borderId="8" xfId="1" applyBorder="1">
      <alignment vertical="center"/>
    </xf>
    <xf numFmtId="0" fontId="5" fillId="0" borderId="0" xfId="1" applyBorder="1">
      <alignment vertical="center"/>
    </xf>
    <xf numFmtId="0" fontId="8" fillId="0" borderId="0" xfId="1" applyFont="1">
      <alignment vertical="center"/>
    </xf>
    <xf numFmtId="0" fontId="5" fillId="0" borderId="0" xfId="1" applyAlignment="1"/>
    <xf numFmtId="0" fontId="5" fillId="0" borderId="0" xfId="1" applyBorder="1" applyAlignment="1"/>
    <xf numFmtId="0" fontId="5" fillId="0" borderId="11" xfId="1" applyBorder="1">
      <alignment vertical="center"/>
    </xf>
    <xf numFmtId="0" fontId="5" fillId="0" borderId="3" xfId="1" applyBorder="1" applyAlignment="1">
      <alignment horizontal="center" vertical="center"/>
    </xf>
    <xf numFmtId="0" fontId="5" fillId="0" borderId="27" xfId="1" applyBorder="1" applyAlignment="1">
      <alignment horizontal="center" vertical="center"/>
    </xf>
    <xf numFmtId="0" fontId="5" fillId="0" borderId="26" xfId="1" applyBorder="1" applyAlignment="1">
      <alignment horizontal="center" vertical="center"/>
    </xf>
    <xf numFmtId="0" fontId="5" fillId="0" borderId="28" xfId="1" applyBorder="1" applyAlignment="1">
      <alignment horizontal="center" vertical="center"/>
    </xf>
    <xf numFmtId="0" fontId="5" fillId="0" borderId="29" xfId="1" applyBorder="1" applyAlignment="1">
      <alignment horizontal="center" vertical="center"/>
    </xf>
    <xf numFmtId="0" fontId="5" fillId="0" borderId="7" xfId="1" applyBorder="1" applyAlignment="1">
      <alignment horizontal="center" vertical="center"/>
    </xf>
    <xf numFmtId="49" fontId="5" fillId="0" borderId="0" xfId="1" applyNumberFormat="1" applyBorder="1">
      <alignment vertical="center"/>
    </xf>
    <xf numFmtId="0" fontId="5" fillId="0" borderId="18" xfId="1" applyBorder="1" applyAlignment="1">
      <alignment vertical="center"/>
    </xf>
    <xf numFmtId="0" fontId="5" fillId="0" borderId="15" xfId="1" applyBorder="1" applyAlignment="1">
      <alignment vertical="center"/>
    </xf>
    <xf numFmtId="0" fontId="5" fillId="0" borderId="36" xfId="1" applyBorder="1" applyAlignment="1">
      <alignment horizontal="center" vertical="center"/>
    </xf>
    <xf numFmtId="0" fontId="5" fillId="0" borderId="39" xfId="1" applyBorder="1" applyAlignment="1">
      <alignment horizontal="center" vertical="center"/>
    </xf>
    <xf numFmtId="0" fontId="5" fillId="0" borderId="38" xfId="1" applyBorder="1" applyAlignment="1">
      <alignment horizontal="center" vertical="center"/>
    </xf>
    <xf numFmtId="0" fontId="5" fillId="0" borderId="37" xfId="1" applyBorder="1" applyAlignment="1">
      <alignment horizontal="center" vertical="center"/>
    </xf>
    <xf numFmtId="0" fontId="5" fillId="0" borderId="40" xfId="1" applyBorder="1" applyAlignment="1">
      <alignment horizontal="center" vertical="center"/>
    </xf>
    <xf numFmtId="0" fontId="5" fillId="0" borderId="41" xfId="1" applyBorder="1" applyAlignment="1">
      <alignment horizontal="center" vertical="center"/>
    </xf>
    <xf numFmtId="0" fontId="5" fillId="0" borderId="46" xfId="1" applyBorder="1" applyAlignment="1">
      <alignment horizontal="center" vertical="center"/>
    </xf>
    <xf numFmtId="0" fontId="5" fillId="0" borderId="12" xfId="1" applyBorder="1" applyAlignment="1">
      <alignment horizontal="center" vertical="center"/>
    </xf>
    <xf numFmtId="0" fontId="12" fillId="0" borderId="0" xfId="1" applyFont="1" applyFill="1" applyBorder="1" applyAlignment="1">
      <alignment vertical="center"/>
    </xf>
    <xf numFmtId="0" fontId="5" fillId="0" borderId="0" xfId="1" applyFill="1" applyBorder="1">
      <alignment vertical="center"/>
    </xf>
    <xf numFmtId="0" fontId="5" fillId="0" borderId="0" xfId="1" applyFont="1" applyFill="1" applyBorder="1" applyAlignment="1">
      <alignment horizontal="center" vertical="center" wrapText="1"/>
    </xf>
    <xf numFmtId="0" fontId="5" fillId="0" borderId="2" xfId="1" applyBorder="1" applyAlignment="1">
      <alignment horizontal="center" vertical="center"/>
    </xf>
    <xf numFmtId="0" fontId="5" fillId="0" borderId="25" xfId="1" applyBorder="1" applyAlignment="1">
      <alignment horizontal="center" vertical="center"/>
    </xf>
    <xf numFmtId="0" fontId="8" fillId="0" borderId="48" xfId="1" applyFont="1" applyBorder="1" applyAlignment="1">
      <alignment horizontal="center" vertical="center"/>
    </xf>
    <xf numFmtId="0" fontId="8" fillId="0" borderId="27" xfId="1" applyFont="1" applyBorder="1" applyAlignment="1">
      <alignment horizontal="center" vertical="center"/>
    </xf>
    <xf numFmtId="0" fontId="5" fillId="0" borderId="49" xfId="1" applyBorder="1" applyAlignment="1">
      <alignment horizontal="center" vertical="center"/>
    </xf>
    <xf numFmtId="0" fontId="5" fillId="0" borderId="0" xfId="1" applyBorder="1" applyAlignment="1">
      <alignment vertical="center"/>
    </xf>
    <xf numFmtId="0" fontId="8" fillId="0" borderId="0" xfId="1" applyFont="1" applyBorder="1" applyAlignment="1">
      <alignment vertical="center"/>
    </xf>
    <xf numFmtId="0" fontId="8" fillId="0" borderId="0" xfId="1" applyFont="1" applyBorder="1" applyAlignment="1">
      <alignment horizontal="center" vertical="center"/>
    </xf>
    <xf numFmtId="0" fontId="5" fillId="0" borderId="0" xfId="1" applyBorder="1" applyAlignment="1">
      <alignment horizontal="center" vertical="center"/>
    </xf>
    <xf numFmtId="0" fontId="5" fillId="0" borderId="59" xfId="1" applyBorder="1" applyAlignment="1">
      <alignment horizontal="center" vertical="center"/>
    </xf>
    <xf numFmtId="0" fontId="5" fillId="0" borderId="60" xfId="1" applyBorder="1" applyAlignment="1">
      <alignment horizontal="center" vertical="center"/>
    </xf>
    <xf numFmtId="0" fontId="5" fillId="0" borderId="62" xfId="1" applyBorder="1" applyAlignment="1">
      <alignment horizontal="center" vertical="center"/>
    </xf>
    <xf numFmtId="0" fontId="5" fillId="0" borderId="63" xfId="1" applyBorder="1" applyAlignment="1">
      <alignment horizontal="center" vertical="center"/>
    </xf>
    <xf numFmtId="0" fontId="5" fillId="0" borderId="66" xfId="1" applyBorder="1" applyAlignment="1">
      <alignment horizontal="center" vertical="center"/>
    </xf>
    <xf numFmtId="0" fontId="5" fillId="0" borderId="67" xfId="1" applyBorder="1" applyAlignment="1">
      <alignment horizontal="center" vertical="center"/>
    </xf>
    <xf numFmtId="0" fontId="5" fillId="0" borderId="21" xfId="1" applyBorder="1">
      <alignment vertical="center"/>
    </xf>
    <xf numFmtId="0" fontId="12" fillId="0" borderId="0" xfId="1" applyFont="1" applyFill="1" applyBorder="1" applyAlignment="1">
      <alignment vertical="center" wrapText="1"/>
    </xf>
    <xf numFmtId="0" fontId="5" fillId="0" borderId="76" xfId="1" applyBorder="1" applyAlignment="1">
      <alignment horizontal="center" vertical="center"/>
    </xf>
    <xf numFmtId="0" fontId="5" fillId="0" borderId="77" xfId="1" applyBorder="1" applyAlignment="1">
      <alignment horizontal="center" vertical="center"/>
    </xf>
    <xf numFmtId="0" fontId="5" fillId="0" borderId="72" xfId="1" applyBorder="1" applyAlignment="1">
      <alignment horizontal="center" vertical="center"/>
    </xf>
    <xf numFmtId="0" fontId="8" fillId="0" borderId="23" xfId="1" applyFont="1" applyBorder="1" applyAlignment="1">
      <alignment vertical="center"/>
    </xf>
    <xf numFmtId="0" fontId="8" fillId="0" borderId="28" xfId="1" applyFont="1" applyBorder="1" applyAlignment="1">
      <alignment horizontal="center" vertical="center"/>
    </xf>
    <xf numFmtId="0" fontId="8" fillId="0" borderId="82" xfId="1" applyFont="1" applyFill="1" applyBorder="1" applyAlignment="1">
      <alignment horizontal="center" vertical="center"/>
    </xf>
    <xf numFmtId="0" fontId="8" fillId="0" borderId="27" xfId="1" applyFont="1" applyFill="1" applyBorder="1" applyAlignment="1">
      <alignment horizontal="center" vertical="center"/>
    </xf>
    <xf numFmtId="0" fontId="8" fillId="0" borderId="83" xfId="1" applyFont="1" applyBorder="1" applyAlignment="1">
      <alignment horizontal="center" vertical="center"/>
    </xf>
    <xf numFmtId="0" fontId="8" fillId="0" borderId="0" xfId="1" applyFont="1" applyFill="1" applyBorder="1" applyAlignment="1">
      <alignment vertical="center"/>
    </xf>
    <xf numFmtId="0" fontId="5" fillId="0" borderId="77" xfId="1" quotePrefix="1" applyFill="1" applyBorder="1" applyAlignment="1">
      <alignment horizontal="center" vertical="center"/>
    </xf>
    <xf numFmtId="0" fontId="5" fillId="0" borderId="76" xfId="1" applyFill="1" applyBorder="1" applyAlignment="1">
      <alignment horizontal="center" vertical="center"/>
    </xf>
    <xf numFmtId="0" fontId="5" fillId="0" borderId="84" xfId="1" applyFill="1" applyBorder="1" applyAlignment="1">
      <alignment horizontal="center" vertical="center"/>
    </xf>
    <xf numFmtId="0" fontId="5" fillId="0" borderId="87" xfId="1" applyFill="1" applyBorder="1" applyAlignment="1">
      <alignment horizontal="center" vertical="center"/>
    </xf>
    <xf numFmtId="0" fontId="8" fillId="0" borderId="92" xfId="1" applyFont="1" applyFill="1" applyBorder="1" applyAlignment="1">
      <alignment horizontal="center" vertical="center"/>
    </xf>
    <xf numFmtId="0" fontId="12" fillId="0" borderId="0" xfId="1" quotePrefix="1" applyFont="1" applyFill="1" applyBorder="1" applyAlignment="1">
      <alignment horizontal="left" vertical="center"/>
    </xf>
    <xf numFmtId="0" fontId="5" fillId="0" borderId="0" xfId="1" quotePrefix="1" applyFont="1" applyFill="1" applyBorder="1" applyAlignment="1">
      <alignment horizontal="center" vertical="center"/>
    </xf>
    <xf numFmtId="0" fontId="5" fillId="0" borderId="0" xfId="1" applyFill="1" applyBorder="1" applyAlignment="1">
      <alignment horizontal="center" vertical="center"/>
    </xf>
    <xf numFmtId="0" fontId="5" fillId="0" borderId="0" xfId="1" quotePrefix="1" applyFill="1" applyBorder="1" applyAlignment="1">
      <alignment horizontal="center" vertical="center"/>
    </xf>
    <xf numFmtId="0" fontId="10" fillId="0" borderId="0" xfId="1" applyFont="1" applyBorder="1" applyAlignment="1">
      <alignment horizontal="center" vertical="center" textRotation="255"/>
    </xf>
    <xf numFmtId="0" fontId="8" fillId="0" borderId="0" xfId="1" applyFont="1" applyBorder="1" applyAlignment="1">
      <alignment horizontal="center" vertical="center" wrapText="1"/>
    </xf>
    <xf numFmtId="0" fontId="10" fillId="0" borderId="0" xfId="1" applyFont="1" applyFill="1" applyBorder="1" applyAlignment="1">
      <alignment horizontal="center" vertical="center"/>
    </xf>
    <xf numFmtId="0" fontId="10" fillId="0" borderId="0" xfId="1" quotePrefix="1" applyFont="1" applyFill="1" applyBorder="1" applyAlignment="1">
      <alignment horizontal="center" vertical="center"/>
    </xf>
    <xf numFmtId="0" fontId="8" fillId="0" borderId="0" xfId="1" applyFont="1" applyBorder="1">
      <alignment vertical="center"/>
    </xf>
    <xf numFmtId="0" fontId="5" fillId="0" borderId="93" xfId="1" applyBorder="1">
      <alignment vertical="center"/>
    </xf>
    <xf numFmtId="0" fontId="5" fillId="0" borderId="3" xfId="1" applyBorder="1" applyAlignment="1">
      <alignment vertical="center"/>
    </xf>
    <xf numFmtId="0" fontId="5" fillId="0" borderId="4" xfId="1" applyBorder="1" applyAlignment="1">
      <alignment vertical="center"/>
    </xf>
    <xf numFmtId="0" fontId="5" fillId="0" borderId="48" xfId="1" applyBorder="1" applyAlignment="1">
      <alignment horizontal="center" vertical="center"/>
    </xf>
    <xf numFmtId="0" fontId="5" fillId="0" borderId="4" xfId="1" applyBorder="1" applyAlignment="1">
      <alignment horizontal="center" vertical="center"/>
    </xf>
    <xf numFmtId="0" fontId="12" fillId="0" borderId="0" xfId="1" applyFont="1" applyBorder="1" applyAlignment="1">
      <alignment vertical="top" textRotation="255" wrapText="1" shrinkToFit="1"/>
    </xf>
    <xf numFmtId="0" fontId="8" fillId="2" borderId="1" xfId="1" applyFont="1" applyFill="1" applyBorder="1" applyAlignment="1">
      <alignment vertical="center" shrinkToFit="1"/>
    </xf>
    <xf numFmtId="0" fontId="5" fillId="0" borderId="94" xfId="1" applyBorder="1">
      <alignment vertical="center"/>
    </xf>
    <xf numFmtId="0" fontId="5" fillId="0" borderId="27" xfId="1" applyBorder="1">
      <alignment vertical="center"/>
    </xf>
    <xf numFmtId="0" fontId="5" fillId="0" borderId="4" xfId="1" applyBorder="1">
      <alignment vertical="center"/>
    </xf>
    <xf numFmtId="0" fontId="5" fillId="0" borderId="48" xfId="1" applyBorder="1">
      <alignment vertical="center"/>
    </xf>
    <xf numFmtId="176" fontId="0" fillId="0" borderId="0" xfId="0" applyNumberFormat="1">
      <alignment vertical="center"/>
    </xf>
    <xf numFmtId="176" fontId="0" fillId="0" borderId="0" xfId="0" applyNumberFormat="1" applyAlignment="1">
      <alignment horizontal="right" vertical="center"/>
    </xf>
    <xf numFmtId="176" fontId="0" fillId="0" borderId="0" xfId="0" applyNumberFormat="1" applyFill="1" applyAlignment="1">
      <alignment vertical="center"/>
    </xf>
    <xf numFmtId="176" fontId="0" fillId="0" borderId="0" xfId="0" applyNumberFormat="1" applyFill="1">
      <alignment vertical="center"/>
    </xf>
    <xf numFmtId="176" fontId="0" fillId="0" borderId="0" xfId="0" applyNumberFormat="1" applyAlignment="1">
      <alignment vertical="center" shrinkToFit="1"/>
    </xf>
    <xf numFmtId="176" fontId="0" fillId="0" borderId="3" xfId="0" applyNumberFormat="1" applyBorder="1" applyAlignment="1">
      <alignment vertical="center"/>
    </xf>
    <xf numFmtId="176" fontId="0" fillId="0" borderId="3" xfId="0" applyNumberFormat="1" applyBorder="1">
      <alignment vertical="center"/>
    </xf>
    <xf numFmtId="176" fontId="0" fillId="0" borderId="4" xfId="0" applyNumberFormat="1" applyBorder="1">
      <alignment vertical="center"/>
    </xf>
    <xf numFmtId="176" fontId="0" fillId="0" borderId="3" xfId="0" applyNumberFormat="1" applyFill="1" applyBorder="1" applyAlignment="1">
      <alignment vertical="center"/>
    </xf>
    <xf numFmtId="176" fontId="0" fillId="0" borderId="6" xfId="0" applyNumberFormat="1" applyBorder="1">
      <alignment vertical="center"/>
    </xf>
    <xf numFmtId="176" fontId="0" fillId="0" borderId="7" xfId="0" applyNumberFormat="1" applyBorder="1">
      <alignment vertical="center"/>
    </xf>
    <xf numFmtId="176" fontId="0" fillId="0" borderId="0" xfId="0" applyNumberFormat="1" applyBorder="1">
      <alignment vertical="center"/>
    </xf>
    <xf numFmtId="176" fontId="0" fillId="0" borderId="9" xfId="0" applyNumberFormat="1" applyBorder="1">
      <alignment vertical="center"/>
    </xf>
    <xf numFmtId="176" fontId="0" fillId="0" borderId="11" xfId="0" applyNumberFormat="1" applyBorder="1">
      <alignment vertical="center"/>
    </xf>
    <xf numFmtId="176" fontId="0" fillId="0" borderId="12" xfId="0" applyNumberFormat="1" applyBorder="1">
      <alignment vertical="center"/>
    </xf>
    <xf numFmtId="176" fontId="0" fillId="0" borderId="0" xfId="0" applyNumberFormat="1" applyAlignment="1">
      <alignment horizontal="center" vertical="center"/>
    </xf>
    <xf numFmtId="176" fontId="4" fillId="0" borderId="0" xfId="0" applyNumberFormat="1" applyFont="1">
      <alignment vertical="center"/>
    </xf>
    <xf numFmtId="176" fontId="4" fillId="0" borderId="0" xfId="0" applyNumberFormat="1" applyFont="1" applyFill="1" applyAlignment="1">
      <alignment horizontal="left" vertical="center"/>
    </xf>
    <xf numFmtId="176" fontId="4" fillId="0" borderId="0" xfId="0" applyNumberFormat="1" applyFont="1" applyAlignment="1">
      <alignment horizontal="left" vertical="center"/>
    </xf>
    <xf numFmtId="176" fontId="4" fillId="0" borderId="0" xfId="0" applyNumberFormat="1" applyFont="1" applyAlignment="1">
      <alignment horizontal="left" vertical="center" indent="1"/>
    </xf>
    <xf numFmtId="176" fontId="0" fillId="0" borderId="1" xfId="0" applyNumberFormat="1" applyBorder="1" applyAlignment="1">
      <alignment horizontal="center" vertical="center"/>
    </xf>
    <xf numFmtId="176" fontId="0" fillId="0" borderId="2" xfId="0" applyNumberFormat="1" applyBorder="1" applyAlignment="1">
      <alignment horizontal="center" vertical="center"/>
    </xf>
    <xf numFmtId="176" fontId="0" fillId="0" borderId="3" xfId="0" applyNumberFormat="1" applyBorder="1" applyAlignment="1">
      <alignment horizontal="center" vertical="center"/>
    </xf>
    <xf numFmtId="176" fontId="0" fillId="0" borderId="0" xfId="0" applyNumberFormat="1" applyAlignment="1">
      <alignment vertical="center" wrapText="1"/>
    </xf>
    <xf numFmtId="176" fontId="0" fillId="0" borderId="0" xfId="0" applyNumberFormat="1" applyAlignment="1">
      <alignment vertical="center"/>
    </xf>
    <xf numFmtId="0" fontId="5" fillId="0" borderId="76" xfId="1" applyFill="1" applyBorder="1" applyAlignment="1">
      <alignment horizontal="center" vertical="center"/>
    </xf>
    <xf numFmtId="0" fontId="0" fillId="0" borderId="0" xfId="0" applyAlignment="1">
      <alignment vertical="center" wrapText="1"/>
    </xf>
    <xf numFmtId="176" fontId="0" fillId="0" borderId="0" xfId="0" applyNumberFormat="1">
      <alignment vertical="center"/>
    </xf>
    <xf numFmtId="0" fontId="5" fillId="0" borderId="0" xfId="1" applyAlignment="1">
      <alignment vertical="center" wrapText="1"/>
    </xf>
    <xf numFmtId="0" fontId="5" fillId="0" borderId="88" xfId="1" applyFill="1" applyBorder="1" applyAlignment="1">
      <alignment horizontal="center" vertical="center"/>
    </xf>
    <xf numFmtId="176" fontId="0" fillId="0" borderId="0" xfId="0" applyNumberFormat="1" applyAlignment="1">
      <alignment vertical="center" wrapText="1"/>
    </xf>
    <xf numFmtId="0" fontId="0" fillId="0" borderId="0" xfId="0" applyProtection="1">
      <alignment vertical="center"/>
      <protection locked="0"/>
    </xf>
    <xf numFmtId="0" fontId="0" fillId="0" borderId="0" xfId="0" applyAlignment="1" applyProtection="1">
      <alignment vertical="center" shrinkToFit="1"/>
      <protection locked="0"/>
    </xf>
    <xf numFmtId="0" fontId="0" fillId="0" borderId="1"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 xfId="0" applyBorder="1" applyProtection="1">
      <alignment vertical="center"/>
      <protection locked="0"/>
    </xf>
    <xf numFmtId="0" fontId="0" fillId="0" borderId="0" xfId="0" applyAlignment="1" applyProtection="1">
      <alignment horizontal="center" vertical="center" shrinkToFit="1"/>
      <protection locked="0"/>
    </xf>
    <xf numFmtId="0" fontId="0" fillId="0" borderId="0" xfId="0" applyFill="1" applyBorder="1" applyProtection="1">
      <alignment vertical="center"/>
      <protection locked="0"/>
    </xf>
    <xf numFmtId="0" fontId="0" fillId="0" borderId="23" xfId="0" applyFill="1" applyBorder="1" applyProtection="1">
      <alignment vertical="center"/>
      <protection locked="0"/>
    </xf>
    <xf numFmtId="0" fontId="0" fillId="0" borderId="0" xfId="0" applyBorder="1" applyProtection="1">
      <alignment vertical="center"/>
      <protection locked="0"/>
    </xf>
    <xf numFmtId="0" fontId="0" fillId="0" borderId="0" xfId="0" applyBorder="1" applyAlignment="1" applyProtection="1">
      <alignment horizontal="center" vertical="center"/>
      <protection locked="0"/>
    </xf>
    <xf numFmtId="0" fontId="0" fillId="0" borderId="0" xfId="0" applyFill="1" applyBorder="1" applyAlignment="1" applyProtection="1">
      <alignment horizontal="center" vertical="center"/>
      <protection locked="0"/>
    </xf>
    <xf numFmtId="0" fontId="0" fillId="0" borderId="0" xfId="0" applyBorder="1" applyAlignment="1" applyProtection="1">
      <alignment vertical="center"/>
      <protection locked="0"/>
    </xf>
    <xf numFmtId="0" fontId="0" fillId="0" borderId="21" xfId="0" applyFill="1" applyBorder="1" applyProtection="1">
      <alignment vertical="center"/>
      <protection locked="0"/>
    </xf>
    <xf numFmtId="0" fontId="17" fillId="0" borderId="0" xfId="0" applyFont="1" applyProtection="1">
      <alignment vertical="center"/>
      <protection locked="0"/>
    </xf>
    <xf numFmtId="176" fontId="0" fillId="0" borderId="0" xfId="0" applyNumberFormat="1">
      <alignment vertical="center"/>
    </xf>
    <xf numFmtId="176" fontId="0" fillId="0" borderId="1" xfId="0" applyNumberFormat="1" applyBorder="1" applyAlignment="1">
      <alignment horizontal="center" vertical="center"/>
    </xf>
    <xf numFmtId="176" fontId="0" fillId="0" borderId="0" xfId="0" applyNumberFormat="1">
      <alignment vertical="center"/>
    </xf>
    <xf numFmtId="176" fontId="0" fillId="0" borderId="1" xfId="0" applyNumberFormat="1" applyBorder="1" applyAlignment="1">
      <alignment horizontal="center" vertical="center"/>
    </xf>
    <xf numFmtId="176" fontId="0" fillId="0" borderId="0" xfId="0" applyNumberFormat="1" applyAlignment="1">
      <alignment vertical="center"/>
    </xf>
    <xf numFmtId="176" fontId="0" fillId="0" borderId="3" xfId="0" applyNumberFormat="1" applyBorder="1">
      <alignment vertical="center"/>
    </xf>
    <xf numFmtId="176" fontId="0" fillId="0" borderId="2" xfId="0" applyNumberFormat="1" applyBorder="1">
      <alignment vertical="center"/>
    </xf>
    <xf numFmtId="176" fontId="0" fillId="0" borderId="4" xfId="0" applyNumberFormat="1" applyBorder="1">
      <alignment vertical="center"/>
    </xf>
    <xf numFmtId="176" fontId="0" fillId="5" borderId="13" xfId="0" applyNumberFormat="1" applyFill="1" applyBorder="1" applyAlignment="1">
      <alignment horizontal="right" vertical="center" indent="2"/>
    </xf>
    <xf numFmtId="176" fontId="0" fillId="5" borderId="14" xfId="0" applyNumberFormat="1" applyFill="1" applyBorder="1" applyAlignment="1">
      <alignment horizontal="left" vertical="center" indent="2"/>
    </xf>
    <xf numFmtId="176" fontId="0" fillId="5" borderId="1" xfId="0" applyNumberFormat="1" applyFill="1" applyBorder="1" applyAlignment="1">
      <alignment vertical="center" wrapText="1"/>
    </xf>
    <xf numFmtId="176" fontId="0" fillId="5" borderId="1" xfId="0" applyNumberFormat="1" applyFill="1" applyBorder="1" applyAlignment="1">
      <alignment horizontal="center" vertical="center" wrapText="1"/>
    </xf>
    <xf numFmtId="176" fontId="0" fillId="5" borderId="14" xfId="0" applyNumberFormat="1" applyFill="1" applyBorder="1" applyAlignment="1">
      <alignment vertical="center" shrinkToFit="1"/>
    </xf>
    <xf numFmtId="176" fontId="0" fillId="5" borderId="1" xfId="0" applyNumberFormat="1" applyFill="1" applyBorder="1" applyAlignment="1">
      <alignment vertical="center" shrinkToFit="1"/>
    </xf>
    <xf numFmtId="0" fontId="0" fillId="0" borderId="0" xfId="0" applyBorder="1" applyProtection="1">
      <alignment vertical="center"/>
      <protection locked="0"/>
    </xf>
    <xf numFmtId="0" fontId="0" fillId="0" borderId="4" xfId="0"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0" fillId="0" borderId="1" xfId="0" applyFill="1" applyBorder="1" applyAlignment="1" applyProtection="1">
      <alignment vertical="center"/>
      <protection locked="0"/>
    </xf>
    <xf numFmtId="0" fontId="0" fillId="3" borderId="1" xfId="0" applyFill="1" applyBorder="1" applyAlignment="1" applyProtection="1">
      <alignment horizontal="center" vertical="center"/>
      <protection locked="0"/>
    </xf>
    <xf numFmtId="0" fontId="0" fillId="0" borderId="1" xfId="0" applyFill="1" applyBorder="1" applyAlignment="1" applyProtection="1">
      <alignment horizontal="center" vertical="center"/>
    </xf>
    <xf numFmtId="0" fontId="0" fillId="2" borderId="96" xfId="0" applyFill="1" applyBorder="1" applyAlignment="1" applyProtection="1">
      <alignment horizontal="center" vertical="center"/>
      <protection locked="0"/>
    </xf>
    <xf numFmtId="49" fontId="0" fillId="2" borderId="96" xfId="0" applyNumberFormat="1" applyFill="1" applyBorder="1" applyAlignment="1" applyProtection="1">
      <alignment horizontal="center" vertical="center"/>
      <protection locked="0"/>
    </xf>
    <xf numFmtId="0" fontId="0" fillId="0" borderId="99" xfId="0" applyFill="1" applyBorder="1" applyAlignment="1" applyProtection="1">
      <alignment horizontal="center" vertical="center"/>
    </xf>
    <xf numFmtId="0" fontId="0" fillId="0" borderId="78" xfId="0" applyFill="1" applyBorder="1" applyAlignment="1" applyProtection="1">
      <alignment vertical="center"/>
      <protection locked="0"/>
    </xf>
    <xf numFmtId="0" fontId="0" fillId="0" borderId="80" xfId="0" applyFill="1" applyBorder="1" applyAlignment="1" applyProtection="1">
      <alignment vertical="center"/>
      <protection locked="0"/>
    </xf>
    <xf numFmtId="0" fontId="0" fillId="0" borderId="81" xfId="0" applyFill="1" applyBorder="1" applyAlignment="1" applyProtection="1">
      <alignment vertical="center"/>
      <protection locked="0"/>
    </xf>
    <xf numFmtId="0" fontId="0" fillId="0" borderId="1" xfId="0" applyBorder="1" applyAlignment="1" applyProtection="1">
      <alignment horizontal="center" vertical="center"/>
    </xf>
    <xf numFmtId="0" fontId="0" fillId="0" borderId="95" xfId="0" applyBorder="1" applyAlignment="1" applyProtection="1">
      <alignment vertical="center" shrinkToFit="1"/>
    </xf>
    <xf numFmtId="0" fontId="0" fillId="0" borderId="98" xfId="0" applyBorder="1" applyAlignment="1" applyProtection="1">
      <alignment vertical="center"/>
    </xf>
    <xf numFmtId="0" fontId="0" fillId="0" borderId="98" xfId="0" applyBorder="1" applyAlignment="1" applyProtection="1">
      <alignment vertical="center" shrinkToFit="1"/>
    </xf>
    <xf numFmtId="0" fontId="0" fillId="0" borderId="100" xfId="0" applyBorder="1" applyAlignment="1" applyProtection="1">
      <alignment vertical="center" shrinkToFit="1"/>
    </xf>
    <xf numFmtId="0" fontId="0" fillId="0" borderId="103" xfId="0" applyBorder="1" applyAlignment="1" applyProtection="1">
      <alignment vertical="center" shrinkToFit="1"/>
    </xf>
    <xf numFmtId="0" fontId="0" fillId="3" borderId="99" xfId="0" applyFill="1" applyBorder="1" applyAlignment="1" applyProtection="1">
      <alignment horizontal="center" vertical="center" shrinkToFit="1"/>
      <protection locked="0"/>
    </xf>
    <xf numFmtId="0" fontId="0" fillId="3" borderId="99" xfId="0" applyFill="1" applyBorder="1" applyAlignment="1" applyProtection="1">
      <alignment horizontal="center" vertical="center"/>
      <protection locked="0"/>
    </xf>
    <xf numFmtId="0" fontId="0" fillId="2" borderId="1" xfId="0" applyFill="1" applyBorder="1" applyAlignment="1" applyProtection="1">
      <alignment vertical="center" shrinkToFit="1"/>
      <protection locked="0"/>
    </xf>
    <xf numFmtId="0" fontId="0" fillId="2" borderId="1" xfId="0" applyFill="1" applyBorder="1" applyProtection="1">
      <alignment vertical="center"/>
      <protection locked="0"/>
    </xf>
    <xf numFmtId="0" fontId="0" fillId="4" borderId="1" xfId="0" applyFill="1" applyBorder="1" applyProtection="1">
      <alignment vertical="center"/>
    </xf>
    <xf numFmtId="0" fontId="0" fillId="0" borderId="1" xfId="0" applyFill="1" applyBorder="1" applyAlignment="1" applyProtection="1">
      <alignment vertical="center"/>
    </xf>
    <xf numFmtId="0" fontId="0" fillId="0" borderId="13" xfId="0" applyBorder="1" applyAlignment="1" applyProtection="1">
      <alignment vertical="center"/>
    </xf>
    <xf numFmtId="0" fontId="0" fillId="0" borderId="13" xfId="0" applyBorder="1" applyAlignment="1" applyProtection="1">
      <alignment horizontal="center" vertical="center"/>
      <protection locked="0"/>
    </xf>
    <xf numFmtId="0" fontId="0" fillId="0" borderId="13" xfId="0" applyFill="1" applyBorder="1" applyAlignment="1" applyProtection="1">
      <alignment vertical="center"/>
      <protection locked="0"/>
    </xf>
    <xf numFmtId="0" fontId="0" fillId="3" borderId="1" xfId="0" applyFill="1" applyBorder="1" applyProtection="1">
      <alignment vertical="center"/>
      <protection locked="0"/>
    </xf>
    <xf numFmtId="0" fontId="0" fillId="0" borderId="6" xfId="0" applyBorder="1" applyProtection="1">
      <alignment vertical="center"/>
      <protection locked="0"/>
    </xf>
    <xf numFmtId="0" fontId="0" fillId="0" borderId="8" xfId="0" applyBorder="1" applyProtection="1">
      <alignment vertical="center"/>
      <protection locked="0"/>
    </xf>
    <xf numFmtId="0" fontId="0" fillId="0" borderId="10" xfId="0" applyBorder="1" applyProtection="1">
      <alignment vertical="center"/>
      <protection locked="0"/>
    </xf>
    <xf numFmtId="0" fontId="0" fillId="0" borderId="11" xfId="0" applyBorder="1" applyProtection="1">
      <alignment vertical="center"/>
      <protection locked="0"/>
    </xf>
    <xf numFmtId="0" fontId="0" fillId="0" borderId="96" xfId="0" applyBorder="1" applyAlignment="1" applyProtection="1">
      <alignment horizontal="center" vertical="center"/>
    </xf>
    <xf numFmtId="0" fontId="0" fillId="0" borderId="96" xfId="0" applyFill="1" applyBorder="1" applyAlignment="1" applyProtection="1">
      <alignment horizontal="center" vertical="center"/>
    </xf>
    <xf numFmtId="0" fontId="0" fillId="0" borderId="97" xfId="0" applyFill="1" applyBorder="1" applyAlignment="1" applyProtection="1">
      <alignment horizontal="center" vertical="center"/>
    </xf>
    <xf numFmtId="0" fontId="0" fillId="0" borderId="99" xfId="0" applyBorder="1" applyProtection="1">
      <alignment vertical="center"/>
      <protection locked="0"/>
    </xf>
    <xf numFmtId="0" fontId="0" fillId="0" borderId="106" xfId="0" applyBorder="1" applyProtection="1">
      <alignment vertical="center"/>
      <protection locked="0"/>
    </xf>
    <xf numFmtId="0" fontId="0" fillId="0" borderId="67" xfId="0" applyBorder="1" applyProtection="1">
      <alignment vertical="center"/>
      <protection locked="0"/>
    </xf>
    <xf numFmtId="0" fontId="0" fillId="0" borderId="74" xfId="0" applyBorder="1" applyProtection="1">
      <alignment vertical="center"/>
      <protection locked="0"/>
    </xf>
    <xf numFmtId="0" fontId="0" fillId="0" borderId="5" xfId="0" applyBorder="1" applyAlignment="1" applyProtection="1">
      <alignment vertical="center"/>
      <protection locked="0"/>
    </xf>
    <xf numFmtId="0" fontId="0" fillId="0" borderId="6" xfId="0" applyBorder="1" applyAlignment="1" applyProtection="1">
      <alignment vertical="center"/>
      <protection locked="0"/>
    </xf>
    <xf numFmtId="0" fontId="0" fillId="0" borderId="2" xfId="0" applyBorder="1" applyProtection="1">
      <alignment vertical="center"/>
      <protection locked="0"/>
    </xf>
    <xf numFmtId="0" fontId="0" fillId="0" borderId="107" xfId="0" applyBorder="1" applyProtection="1">
      <alignment vertical="center"/>
      <protection locked="0"/>
    </xf>
    <xf numFmtId="176" fontId="0" fillId="0" borderId="0" xfId="0" applyNumberFormat="1" applyAlignment="1">
      <alignment vertical="center" wrapText="1"/>
    </xf>
    <xf numFmtId="176" fontId="0" fillId="0" borderId="0" xfId="0" applyNumberFormat="1" applyAlignment="1">
      <alignment vertical="center" shrinkToFit="1"/>
    </xf>
    <xf numFmtId="176" fontId="0" fillId="0" borderId="0" xfId="0" applyNumberFormat="1">
      <alignment vertical="center"/>
    </xf>
    <xf numFmtId="0" fontId="0" fillId="0" borderId="1" xfId="0" applyBorder="1" applyAlignment="1" applyProtection="1">
      <alignment horizontal="center" vertical="center"/>
      <protection locked="0"/>
    </xf>
    <xf numFmtId="176" fontId="0" fillId="0" borderId="0" xfId="0" applyNumberFormat="1" applyAlignment="1">
      <alignment vertical="center"/>
    </xf>
    <xf numFmtId="176" fontId="0" fillId="0" borderId="0" xfId="0" applyNumberFormat="1">
      <alignment vertical="center"/>
    </xf>
    <xf numFmtId="0" fontId="13" fillId="0" borderId="0" xfId="1" applyFont="1" applyBorder="1" applyAlignment="1">
      <alignment horizontal="right"/>
    </xf>
    <xf numFmtId="14" fontId="0" fillId="0" borderId="0" xfId="0" applyNumberFormat="1">
      <alignment vertical="center"/>
    </xf>
    <xf numFmtId="176" fontId="0" fillId="0" borderId="0" xfId="0" applyNumberFormat="1">
      <alignment vertical="center"/>
    </xf>
    <xf numFmtId="176" fontId="0" fillId="0" borderId="8" xfId="0" applyNumberFormat="1" applyBorder="1">
      <alignment vertical="center"/>
    </xf>
    <xf numFmtId="2" fontId="0" fillId="2" borderId="1" xfId="0" applyNumberFormat="1" applyFill="1" applyBorder="1" applyProtection="1">
      <alignment vertical="center"/>
      <protection locked="0"/>
    </xf>
    <xf numFmtId="0" fontId="5" fillId="0" borderId="0" xfId="1" applyBorder="1" applyAlignment="1">
      <alignment horizontal="center" vertical="center"/>
    </xf>
    <xf numFmtId="176" fontId="0" fillId="0" borderId="1" xfId="0" applyNumberFormat="1" applyBorder="1" applyAlignment="1">
      <alignment horizontal="center" vertical="center"/>
    </xf>
    <xf numFmtId="0" fontId="5" fillId="0" borderId="0" xfId="1" applyFont="1">
      <alignment vertical="center"/>
    </xf>
    <xf numFmtId="0" fontId="5" fillId="0" borderId="0" xfId="1" applyFont="1" applyBorder="1">
      <alignment vertical="center"/>
    </xf>
    <xf numFmtId="0" fontId="5" fillId="0" borderId="0" xfId="1" applyFont="1" applyAlignment="1">
      <alignment vertical="center"/>
    </xf>
    <xf numFmtId="176" fontId="0" fillId="0" borderId="13" xfId="0" applyNumberFormat="1" applyBorder="1">
      <alignment vertical="center"/>
    </xf>
    <xf numFmtId="176" fontId="0" fillId="0" borderId="14" xfId="0" applyNumberFormat="1" applyBorder="1">
      <alignment vertical="center"/>
    </xf>
    <xf numFmtId="0" fontId="0" fillId="0" borderId="14" xfId="0" applyBorder="1" applyAlignment="1" applyProtection="1">
      <alignment horizontal="center" vertical="center"/>
      <protection locked="0"/>
    </xf>
    <xf numFmtId="0" fontId="23" fillId="0" borderId="0" xfId="0" applyFont="1" applyProtection="1">
      <alignment vertical="center"/>
      <protection locked="0"/>
    </xf>
    <xf numFmtId="0" fontId="0" fillId="0" borderId="5" xfId="0" applyBorder="1" applyAlignment="1" applyProtection="1">
      <alignment horizontal="center" vertical="center"/>
      <protection locked="0"/>
    </xf>
    <xf numFmtId="0" fontId="0" fillId="0" borderId="110" xfId="0" applyBorder="1" applyAlignment="1" applyProtection="1">
      <alignment horizontal="center" vertical="center"/>
      <protection locked="0"/>
    </xf>
    <xf numFmtId="0" fontId="0" fillId="0" borderId="111" xfId="0" applyBorder="1" applyAlignment="1" applyProtection="1">
      <alignment horizontal="center" vertical="center"/>
      <protection locked="0"/>
    </xf>
    <xf numFmtId="0" fontId="0" fillId="0" borderId="112" xfId="0" applyBorder="1" applyAlignment="1" applyProtection="1">
      <alignment horizontal="center" vertical="center"/>
      <protection locked="0"/>
    </xf>
    <xf numFmtId="0" fontId="23" fillId="0" borderId="113" xfId="0" applyFont="1" applyBorder="1" applyAlignment="1" applyProtection="1">
      <alignment horizontal="center" vertical="center"/>
      <protection locked="0"/>
    </xf>
    <xf numFmtId="0" fontId="0" fillId="0" borderId="14" xfId="0" applyBorder="1" applyProtection="1">
      <alignment vertical="center"/>
      <protection locked="0"/>
    </xf>
    <xf numFmtId="0" fontId="0" fillId="0" borderId="109" xfId="0" applyBorder="1" applyAlignment="1" applyProtection="1">
      <alignment horizontal="center" vertical="center"/>
      <protection locked="0"/>
    </xf>
    <xf numFmtId="178" fontId="0" fillId="0" borderId="0" xfId="0" applyNumberFormat="1" applyProtection="1">
      <alignment vertical="center"/>
      <protection locked="0"/>
    </xf>
    <xf numFmtId="0" fontId="24" fillId="0" borderId="109" xfId="0" applyFont="1" applyBorder="1" applyProtection="1">
      <alignment vertical="center"/>
      <protection locked="0"/>
    </xf>
    <xf numFmtId="0" fontId="0" fillId="0" borderId="114" xfId="0" applyBorder="1" applyAlignment="1">
      <alignment horizontal="center" vertical="center"/>
    </xf>
    <xf numFmtId="0" fontId="0" fillId="0" borderId="0" xfId="0" applyAlignment="1">
      <alignment horizontal="center" vertical="center"/>
    </xf>
    <xf numFmtId="0" fontId="0" fillId="0" borderId="115" xfId="0" applyBorder="1" applyAlignment="1">
      <alignment horizontal="center" vertical="center"/>
    </xf>
    <xf numFmtId="0" fontId="0" fillId="6" borderId="95" xfId="0" applyFill="1" applyBorder="1" applyAlignment="1">
      <alignment horizontal="center" vertical="center"/>
    </xf>
    <xf numFmtId="0" fontId="0" fillId="6" borderId="97" xfId="0" applyFill="1" applyBorder="1" applyAlignment="1">
      <alignment horizontal="center" vertical="center"/>
    </xf>
    <xf numFmtId="0" fontId="0" fillId="6" borderId="115" xfId="0" applyFill="1" applyBorder="1" applyAlignment="1">
      <alignment horizontal="center" vertical="center"/>
    </xf>
    <xf numFmtId="0" fontId="0" fillId="0" borderId="98" xfId="0" applyBorder="1" applyAlignment="1">
      <alignment horizontal="center" vertical="center"/>
    </xf>
    <xf numFmtId="0" fontId="0" fillId="0" borderId="99" xfId="0" applyBorder="1" applyAlignment="1">
      <alignment horizontal="center" vertical="center"/>
    </xf>
    <xf numFmtId="0" fontId="0" fillId="0" borderId="21" xfId="0" applyBorder="1">
      <alignment vertical="center"/>
    </xf>
    <xf numFmtId="0" fontId="0" fillId="3" borderId="116" xfId="0" applyFill="1" applyBorder="1" applyAlignment="1">
      <alignment horizontal="center" vertical="center"/>
    </xf>
    <xf numFmtId="0" fontId="0" fillId="3" borderId="100" xfId="0" applyFill="1" applyBorder="1" applyAlignment="1">
      <alignment horizontal="center" vertical="center"/>
    </xf>
    <xf numFmtId="179" fontId="0" fillId="3" borderId="102" xfId="0" applyNumberFormat="1" applyFill="1"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25" fillId="0" borderId="98" xfId="0" applyFont="1" applyBorder="1" applyAlignment="1">
      <alignment horizontal="center" vertical="center" wrapText="1"/>
    </xf>
    <xf numFmtId="0" fontId="25" fillId="0" borderId="99" xfId="0" applyFont="1" applyBorder="1" applyAlignment="1">
      <alignment horizontal="center" vertical="center" wrapText="1"/>
    </xf>
    <xf numFmtId="0" fontId="0" fillId="3" borderId="1" xfId="0" applyFill="1" applyBorder="1">
      <alignment vertical="center"/>
    </xf>
    <xf numFmtId="0" fontId="0" fillId="6" borderId="1" xfId="0" applyFill="1" applyBorder="1">
      <alignment vertical="center"/>
    </xf>
    <xf numFmtId="0" fontId="0" fillId="0" borderId="98" xfId="0" applyBorder="1" applyAlignment="1" applyProtection="1">
      <alignment vertical="center" shrinkToFit="1"/>
    </xf>
    <xf numFmtId="0" fontId="0" fillId="0" borderId="98" xfId="0" applyFill="1" applyBorder="1" applyAlignment="1" applyProtection="1">
      <alignment vertical="center" shrinkToFit="1"/>
    </xf>
    <xf numFmtId="0" fontId="0" fillId="0" borderId="1" xfId="0" applyBorder="1" applyAlignment="1" applyProtection="1">
      <alignment horizontal="center" vertical="center"/>
    </xf>
    <xf numFmtId="176" fontId="0" fillId="0" borderId="0" xfId="0" applyNumberFormat="1">
      <alignment vertical="center"/>
    </xf>
    <xf numFmtId="0" fontId="0" fillId="0" borderId="0" xfId="0" applyAlignment="1" applyProtection="1">
      <alignment vertical="center" shrinkToFit="1"/>
    </xf>
    <xf numFmtId="0" fontId="0" fillId="0" borderId="101" xfId="0" applyBorder="1" applyAlignment="1" applyProtection="1">
      <alignment horizontal="center" vertical="center"/>
    </xf>
    <xf numFmtId="0" fontId="0" fillId="0" borderId="99" xfId="0" applyBorder="1" applyAlignment="1" applyProtection="1">
      <alignment horizontal="center" vertical="center"/>
    </xf>
    <xf numFmtId="0" fontId="0" fillId="0" borderId="102" xfId="0" applyBorder="1" applyAlignment="1" applyProtection="1">
      <alignment horizontal="center" vertical="center"/>
    </xf>
    <xf numFmtId="0" fontId="0" fillId="0" borderId="97" xfId="0" applyBorder="1" applyAlignment="1" applyProtection="1">
      <alignment horizontal="center" vertical="center"/>
    </xf>
    <xf numFmtId="0" fontId="0" fillId="0" borderId="98" xfId="0" applyBorder="1" applyAlignment="1" applyProtection="1">
      <alignment horizontal="left" vertical="center" indent="1"/>
    </xf>
    <xf numFmtId="0" fontId="0" fillId="0" borderId="100" xfId="0" applyBorder="1" applyAlignment="1" applyProtection="1">
      <alignment horizontal="left" vertical="center" indent="1"/>
    </xf>
    <xf numFmtId="0" fontId="0" fillId="0" borderId="97" xfId="0" applyFill="1" applyBorder="1" applyAlignment="1" applyProtection="1">
      <alignment vertical="center"/>
    </xf>
    <xf numFmtId="0" fontId="0" fillId="0" borderId="0" xfId="0" applyProtection="1">
      <alignment vertical="center"/>
    </xf>
    <xf numFmtId="0" fontId="2" fillId="0" borderId="95" xfId="0" applyFont="1" applyBorder="1" applyAlignment="1" applyProtection="1">
      <alignment vertical="center" shrinkToFit="1"/>
    </xf>
    <xf numFmtId="0" fontId="2" fillId="0" borderId="98" xfId="0" applyFont="1" applyBorder="1" applyAlignment="1" applyProtection="1">
      <alignment vertical="center" shrinkToFit="1"/>
    </xf>
    <xf numFmtId="0" fontId="2" fillId="0" borderId="100" xfId="0" applyFont="1" applyBorder="1" applyAlignment="1" applyProtection="1">
      <alignment vertical="center" shrinkToFit="1"/>
    </xf>
    <xf numFmtId="0" fontId="2" fillId="0" borderId="0" xfId="0" applyFont="1" applyFill="1" applyBorder="1" applyAlignment="1" applyProtection="1">
      <alignment vertical="center" shrinkToFit="1"/>
    </xf>
    <xf numFmtId="0" fontId="0" fillId="0" borderId="0" xfId="0" applyAlignment="1">
      <alignment horizontal="right" vertical="center"/>
    </xf>
    <xf numFmtId="0" fontId="27" fillId="0" borderId="0" xfId="0" applyFont="1">
      <alignment vertical="center"/>
    </xf>
    <xf numFmtId="0" fontId="0" fillId="0" borderId="0" xfId="0">
      <alignment vertical="center"/>
    </xf>
    <xf numFmtId="0" fontId="0" fillId="0" borderId="0" xfId="0" applyProtection="1">
      <alignment vertical="center"/>
      <protection locked="0"/>
    </xf>
    <xf numFmtId="0" fontId="0" fillId="0" borderId="0" xfId="0" applyFill="1" applyAlignment="1">
      <alignment horizontal="right" vertical="center"/>
    </xf>
    <xf numFmtId="0" fontId="0" fillId="0" borderId="0" xfId="0" applyFill="1">
      <alignment vertical="center"/>
    </xf>
    <xf numFmtId="0" fontId="0" fillId="0" borderId="0" xfId="0" applyAlignment="1">
      <alignment vertical="center" wrapText="1"/>
    </xf>
    <xf numFmtId="0" fontId="0" fillId="0" borderId="0" xfId="0">
      <alignment vertical="center"/>
    </xf>
    <xf numFmtId="0" fontId="0" fillId="0" borderId="95" xfId="0" applyBorder="1" applyProtection="1">
      <alignment vertical="center"/>
    </xf>
    <xf numFmtId="38" fontId="2" fillId="0" borderId="99" xfId="2" applyFont="1" applyFill="1" applyBorder="1" applyAlignment="1" applyProtection="1">
      <alignment vertical="center"/>
    </xf>
    <xf numFmtId="38" fontId="0" fillId="0" borderId="99" xfId="2" applyFont="1" applyFill="1" applyBorder="1" applyAlignment="1" applyProtection="1">
      <alignment vertical="center"/>
    </xf>
    <xf numFmtId="176" fontId="0" fillId="0" borderId="0" xfId="0" applyNumberFormat="1">
      <alignment vertical="center"/>
    </xf>
    <xf numFmtId="176" fontId="0" fillId="0" borderId="0" xfId="0" applyNumberFormat="1" applyAlignment="1">
      <alignment horizontal="center" vertical="center"/>
    </xf>
    <xf numFmtId="176" fontId="0" fillId="0" borderId="0" xfId="0" applyNumberFormat="1" applyAlignment="1">
      <alignment vertical="center" wrapText="1"/>
    </xf>
    <xf numFmtId="176" fontId="0" fillId="0" borderId="3" xfId="0" applyNumberFormat="1" applyBorder="1" applyAlignment="1">
      <alignment horizontal="center" vertical="center"/>
    </xf>
    <xf numFmtId="176" fontId="0" fillId="0" borderId="3" xfId="0" applyNumberFormat="1" applyBorder="1">
      <alignment vertical="center"/>
    </xf>
    <xf numFmtId="176" fontId="0" fillId="0" borderId="4" xfId="0" applyNumberFormat="1" applyBorder="1">
      <alignment vertical="center"/>
    </xf>
    <xf numFmtId="176" fontId="0" fillId="0" borderId="2" xfId="0" applyNumberFormat="1" applyBorder="1" applyAlignment="1">
      <alignment horizontal="center" vertical="center"/>
    </xf>
    <xf numFmtId="176" fontId="0" fillId="0" borderId="0" xfId="0" applyNumberFormat="1">
      <alignment vertical="center"/>
    </xf>
    <xf numFmtId="176" fontId="0" fillId="0" borderId="1" xfId="0" applyNumberFormat="1" applyBorder="1" applyAlignment="1">
      <alignment horizontal="center" vertical="center"/>
    </xf>
    <xf numFmtId="0" fontId="0" fillId="0" borderId="0" xfId="0">
      <alignment vertical="center"/>
    </xf>
    <xf numFmtId="176" fontId="0" fillId="5" borderId="30" xfId="0" applyNumberFormat="1" applyFill="1" applyBorder="1" applyAlignment="1">
      <alignment horizontal="left" vertical="center" indent="2"/>
    </xf>
    <xf numFmtId="0" fontId="0" fillId="0" borderId="98" xfId="0" applyBorder="1" applyAlignment="1" applyProtection="1">
      <alignment vertical="center" shrinkToFit="1"/>
    </xf>
    <xf numFmtId="0" fontId="0" fillId="0" borderId="98" xfId="0" applyBorder="1" applyAlignment="1" applyProtection="1">
      <alignment vertical="center" shrinkToFit="1"/>
    </xf>
    <xf numFmtId="0" fontId="0" fillId="0" borderId="1" xfId="0" applyBorder="1" applyAlignment="1" applyProtection="1">
      <alignment horizontal="center" vertical="center"/>
    </xf>
    <xf numFmtId="0" fontId="0" fillId="0" borderId="121" xfId="0" applyBorder="1" applyAlignment="1" applyProtection="1">
      <alignment vertical="center" shrinkToFit="1"/>
    </xf>
    <xf numFmtId="0" fontId="0" fillId="2" borderId="101"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0" fillId="0" borderId="98" xfId="0" applyBorder="1" applyAlignment="1" applyProtection="1">
      <alignment vertical="center" shrinkToFit="1"/>
    </xf>
    <xf numFmtId="0" fontId="0" fillId="0" borderId="124" xfId="0" applyBorder="1" applyProtection="1">
      <alignment vertical="center"/>
    </xf>
    <xf numFmtId="0" fontId="0" fillId="0" borderId="125" xfId="0" applyBorder="1" applyAlignment="1" applyProtection="1">
      <alignment horizontal="center" vertical="center"/>
    </xf>
    <xf numFmtId="0" fontId="0" fillId="0" borderId="126" xfId="0" applyBorder="1" applyAlignment="1" applyProtection="1">
      <alignment horizontal="center" vertical="center"/>
    </xf>
    <xf numFmtId="0" fontId="0" fillId="0" borderId="5" xfId="0" applyFill="1" applyBorder="1" applyAlignment="1" applyProtection="1">
      <alignment horizontal="center" vertical="center"/>
    </xf>
    <xf numFmtId="0" fontId="0" fillId="0" borderId="6" xfId="0" applyFill="1" applyBorder="1" applyAlignment="1" applyProtection="1">
      <alignment horizontal="center" vertical="center"/>
      <protection locked="0"/>
    </xf>
    <xf numFmtId="0" fontId="0" fillId="0" borderId="7" xfId="0" applyFill="1" applyBorder="1" applyAlignment="1" applyProtection="1">
      <alignment horizontal="center" vertical="center"/>
    </xf>
    <xf numFmtId="0" fontId="0" fillId="0" borderId="104" xfId="0" applyBorder="1" applyAlignment="1" applyProtection="1">
      <alignment horizontal="center" vertical="center"/>
    </xf>
    <xf numFmtId="0" fontId="0" fillId="0" borderId="99" xfId="0" applyFill="1" applyBorder="1" applyAlignment="1" applyProtection="1">
      <alignment vertical="center"/>
    </xf>
    <xf numFmtId="0" fontId="0" fillId="0" borderId="123" xfId="0" applyFill="1" applyBorder="1" applyAlignment="1" applyProtection="1">
      <alignment vertical="center"/>
    </xf>
    <xf numFmtId="176" fontId="21" fillId="0" borderId="6" xfId="0" applyNumberFormat="1" applyFont="1" applyBorder="1">
      <alignment vertical="center"/>
    </xf>
    <xf numFmtId="176" fontId="21" fillId="0" borderId="11" xfId="0" applyNumberFormat="1" applyFont="1" applyBorder="1">
      <alignment vertical="center"/>
    </xf>
    <xf numFmtId="176" fontId="21" fillId="0" borderId="0" xfId="0" applyNumberFormat="1" applyFont="1">
      <alignment vertical="center"/>
    </xf>
    <xf numFmtId="176" fontId="21" fillId="0" borderId="1" xfId="0" applyNumberFormat="1" applyFont="1" applyBorder="1" applyAlignment="1">
      <alignment horizontal="center" vertical="center"/>
    </xf>
    <xf numFmtId="176" fontId="21" fillId="0" borderId="0" xfId="0" applyNumberFormat="1" applyFont="1" applyAlignment="1">
      <alignment vertical="center"/>
    </xf>
    <xf numFmtId="176" fontId="18" fillId="0" borderId="0" xfId="0" applyNumberFormat="1" applyFont="1" applyAlignment="1">
      <alignment horizontal="right" vertical="center"/>
    </xf>
    <xf numFmtId="176" fontId="0" fillId="0" borderId="1" xfId="0" applyNumberFormat="1" applyBorder="1" applyAlignment="1">
      <alignment horizontal="center" vertical="center"/>
    </xf>
    <xf numFmtId="0" fontId="0" fillId="2" borderId="125" xfId="0" applyFill="1" applyBorder="1" applyAlignment="1" applyProtection="1">
      <alignment horizontal="center" vertical="center"/>
      <protection locked="0"/>
    </xf>
    <xf numFmtId="0" fontId="0" fillId="2" borderId="13" xfId="0" applyFill="1" applyBorder="1" applyAlignment="1" applyProtection="1">
      <alignment horizontal="center" vertical="center"/>
      <protection locked="0"/>
    </xf>
    <xf numFmtId="176" fontId="21" fillId="0" borderId="0" xfId="0" applyNumberFormat="1" applyFont="1" applyAlignment="1">
      <alignment horizontal="right" vertical="center"/>
    </xf>
    <xf numFmtId="176" fontId="21" fillId="0" borderId="0" xfId="0" applyNumberFormat="1" applyFont="1" applyFill="1" applyAlignment="1">
      <alignment horizontal="right" vertical="center"/>
    </xf>
    <xf numFmtId="176" fontId="0" fillId="0" borderId="0" xfId="0" applyNumberFormat="1" applyAlignment="1">
      <alignment horizontal="right" vertical="center" indent="3"/>
    </xf>
    <xf numFmtId="176" fontId="0" fillId="0" borderId="0" xfId="0" applyNumberFormat="1">
      <alignment vertical="center"/>
    </xf>
    <xf numFmtId="176" fontId="31" fillId="0" borderId="0" xfId="0" applyNumberFormat="1" applyFont="1">
      <alignment vertical="center"/>
    </xf>
    <xf numFmtId="0" fontId="0" fillId="2" borderId="2" xfId="0"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0" fontId="0" fillId="2" borderId="105" xfId="0" applyFill="1" applyBorder="1" applyAlignment="1" applyProtection="1">
      <alignment horizontal="left" vertical="center"/>
      <protection locked="0"/>
    </xf>
    <xf numFmtId="0" fontId="0" fillId="2" borderId="1" xfId="0" applyFill="1" applyBorder="1" applyAlignment="1" applyProtection="1">
      <alignment vertical="center"/>
    </xf>
    <xf numFmtId="0" fontId="0" fillId="2" borderId="99" xfId="0" applyFill="1" applyBorder="1" applyAlignment="1" applyProtection="1">
      <alignment vertical="center"/>
    </xf>
    <xf numFmtId="0" fontId="0" fillId="2" borderId="122" xfId="0" applyFill="1" applyBorder="1" applyAlignment="1" applyProtection="1">
      <alignment vertical="center"/>
    </xf>
    <xf numFmtId="0" fontId="0" fillId="2" borderId="123" xfId="0" applyFill="1" applyBorder="1" applyAlignment="1" applyProtection="1">
      <alignment vertical="center"/>
    </xf>
    <xf numFmtId="3" fontId="0" fillId="2" borderId="96" xfId="0" applyNumberFormat="1" applyFill="1" applyBorder="1" applyAlignment="1" applyProtection="1">
      <alignment vertical="center"/>
      <protection locked="0"/>
    </xf>
    <xf numFmtId="0" fontId="0" fillId="2" borderId="2" xfId="0" applyFill="1" applyBorder="1" applyAlignment="1" applyProtection="1">
      <alignment vertical="center"/>
    </xf>
    <xf numFmtId="0" fontId="0" fillId="2" borderId="3" xfId="0" applyFill="1" applyBorder="1" applyAlignment="1" applyProtection="1">
      <alignment vertical="center"/>
    </xf>
    <xf numFmtId="0" fontId="0" fillId="2" borderId="105" xfId="0" applyFill="1" applyBorder="1" applyAlignment="1" applyProtection="1">
      <alignment vertical="center"/>
    </xf>
    <xf numFmtId="0" fontId="0" fillId="3" borderId="1" xfId="0" applyFill="1" applyBorder="1" applyAlignment="1" applyProtection="1">
      <alignment vertical="center"/>
      <protection locked="0"/>
    </xf>
    <xf numFmtId="0" fontId="0" fillId="3" borderId="99" xfId="0" applyFill="1" applyBorder="1" applyAlignment="1" applyProtection="1">
      <alignment vertical="center"/>
      <protection locked="0"/>
    </xf>
    <xf numFmtId="0" fontId="0" fillId="2" borderId="13" xfId="0" applyFill="1" applyBorder="1" applyAlignment="1" applyProtection="1">
      <alignment vertical="center"/>
    </xf>
    <xf numFmtId="0" fontId="0" fillId="2" borderId="104" xfId="0" applyFill="1" applyBorder="1" applyAlignment="1" applyProtection="1">
      <alignment vertical="center"/>
    </xf>
    <xf numFmtId="0" fontId="0" fillId="2" borderId="101" xfId="0" applyFill="1" applyBorder="1" applyAlignment="1" applyProtection="1">
      <alignment vertical="center"/>
      <protection locked="0"/>
    </xf>
    <xf numFmtId="0" fontId="0" fillId="2" borderId="102" xfId="0" applyFill="1" applyBorder="1" applyAlignment="1" applyProtection="1">
      <alignment vertical="center"/>
      <protection locked="0"/>
    </xf>
    <xf numFmtId="0" fontId="2" fillId="2" borderId="1" xfId="0" applyFont="1" applyFill="1" applyBorder="1" applyAlignment="1" applyProtection="1">
      <alignment vertical="center"/>
      <protection locked="0"/>
    </xf>
    <xf numFmtId="0" fontId="2" fillId="2" borderId="99" xfId="0" applyFont="1" applyFill="1" applyBorder="1" applyAlignment="1" applyProtection="1">
      <alignment vertical="center"/>
      <protection locked="0"/>
    </xf>
    <xf numFmtId="0" fontId="0" fillId="2" borderId="1" xfId="0" applyFill="1" applyBorder="1" applyAlignment="1" applyProtection="1">
      <alignment vertical="center"/>
      <protection locked="0"/>
    </xf>
    <xf numFmtId="0" fontId="0" fillId="2" borderId="99" xfId="0" applyFill="1" applyBorder="1" applyAlignment="1" applyProtection="1">
      <alignment vertical="center"/>
      <protection locked="0"/>
    </xf>
    <xf numFmtId="0" fontId="0" fillId="3" borderId="13" xfId="0" applyFill="1" applyBorder="1" applyAlignment="1" applyProtection="1">
      <alignment horizontal="center" vertical="center" shrinkToFit="1"/>
      <protection locked="0"/>
    </xf>
    <xf numFmtId="0" fontId="0" fillId="3" borderId="104" xfId="0" applyFill="1" applyBorder="1" applyAlignment="1" applyProtection="1">
      <alignment horizontal="center" vertical="center" shrinkToFit="1"/>
      <protection locked="0"/>
    </xf>
    <xf numFmtId="0" fontId="0" fillId="2" borderId="1" xfId="0" applyFill="1" applyBorder="1" applyProtection="1">
      <alignment vertical="center"/>
      <protection locked="0"/>
    </xf>
    <xf numFmtId="0" fontId="0" fillId="2" borderId="99" xfId="0" applyFill="1" applyBorder="1" applyProtection="1">
      <alignment vertical="center"/>
      <protection locked="0"/>
    </xf>
    <xf numFmtId="0" fontId="0" fillId="2" borderId="101" xfId="0" applyFill="1" applyBorder="1" applyProtection="1">
      <alignment vertical="center"/>
      <protection locked="0"/>
    </xf>
    <xf numFmtId="0" fontId="0" fillId="2" borderId="102" xfId="0" applyFill="1" applyBorder="1" applyProtection="1">
      <alignment vertical="center"/>
      <protection locked="0"/>
    </xf>
    <xf numFmtId="0" fontId="0" fillId="2" borderId="1"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3" borderId="99" xfId="0" applyFill="1" applyBorder="1" applyAlignment="1" applyProtection="1">
      <alignment horizontal="center" vertical="center"/>
      <protection locked="0"/>
    </xf>
    <xf numFmtId="0" fontId="0" fillId="2" borderId="101" xfId="0" applyFill="1" applyBorder="1" applyAlignment="1" applyProtection="1">
      <alignment horizontal="center" vertical="center"/>
      <protection locked="0"/>
    </xf>
    <xf numFmtId="0" fontId="0" fillId="2" borderId="102" xfId="0" applyFill="1" applyBorder="1" applyAlignment="1" applyProtection="1">
      <alignment horizontal="center" vertical="center"/>
      <protection locked="0"/>
    </xf>
    <xf numFmtId="0" fontId="0" fillId="2" borderId="2" xfId="0" applyFill="1" applyBorder="1" applyAlignment="1" applyProtection="1">
      <alignment vertical="center"/>
      <protection locked="0"/>
    </xf>
    <xf numFmtId="0" fontId="0" fillId="2" borderId="3" xfId="0" applyFill="1" applyBorder="1" applyAlignment="1" applyProtection="1">
      <alignment vertical="center"/>
      <protection locked="0"/>
    </xf>
    <xf numFmtId="0" fontId="0" fillId="2" borderId="105" xfId="0" applyFill="1" applyBorder="1" applyAlignment="1" applyProtection="1">
      <alignment vertical="center"/>
      <protection locked="0"/>
    </xf>
    <xf numFmtId="0" fontId="0" fillId="3" borderId="2" xfId="0" applyFill="1" applyBorder="1" applyAlignment="1" applyProtection="1">
      <alignment vertical="center"/>
      <protection locked="0"/>
    </xf>
    <xf numFmtId="0" fontId="0" fillId="3" borderId="3" xfId="0" applyFill="1" applyBorder="1" applyAlignment="1" applyProtection="1">
      <alignment vertical="center"/>
      <protection locked="0"/>
    </xf>
    <xf numFmtId="0" fontId="0" fillId="3" borderId="105" xfId="0" applyFill="1" applyBorder="1" applyAlignment="1" applyProtection="1">
      <alignment vertical="center"/>
      <protection locked="0"/>
    </xf>
    <xf numFmtId="0" fontId="0" fillId="2" borderId="13" xfId="0" applyFill="1" applyBorder="1" applyAlignment="1" applyProtection="1">
      <alignment vertical="center"/>
      <protection locked="0"/>
    </xf>
    <xf numFmtId="0" fontId="0" fillId="2" borderId="104" xfId="0" applyFill="1" applyBorder="1" applyAlignment="1" applyProtection="1">
      <alignment vertical="center"/>
      <protection locked="0"/>
    </xf>
    <xf numFmtId="0" fontId="0" fillId="0" borderId="98" xfId="0" applyBorder="1" applyAlignment="1" applyProtection="1">
      <alignment vertical="center" shrinkToFit="1"/>
    </xf>
    <xf numFmtId="0" fontId="0" fillId="0" borderId="98" xfId="0" applyBorder="1" applyAlignment="1" applyProtection="1">
      <alignment vertical="center" wrapText="1" shrinkToFit="1"/>
    </xf>
    <xf numFmtId="0" fontId="0" fillId="0" borderId="100" xfId="0" applyBorder="1" applyAlignment="1" applyProtection="1">
      <alignment vertical="center" wrapText="1" shrinkToFit="1"/>
    </xf>
    <xf numFmtId="0" fontId="0" fillId="0" borderId="1" xfId="0" applyBorder="1" applyAlignment="1" applyProtection="1">
      <alignment horizontal="center" vertical="center" shrinkToFit="1"/>
    </xf>
    <xf numFmtId="0" fontId="0" fillId="0" borderId="1" xfId="0" applyBorder="1" applyAlignment="1" applyProtection="1">
      <alignment horizontal="center" vertical="center"/>
    </xf>
    <xf numFmtId="0" fontId="0" fillId="0" borderId="101" xfId="0" applyBorder="1" applyAlignment="1" applyProtection="1">
      <alignment horizontal="center" vertical="center" shrinkToFit="1"/>
    </xf>
    <xf numFmtId="49" fontId="0" fillId="2" borderId="1" xfId="0" applyNumberFormat="1" applyFill="1" applyBorder="1" applyAlignment="1" applyProtection="1">
      <alignment horizontal="center" vertical="center"/>
      <protection locked="0"/>
    </xf>
    <xf numFmtId="49" fontId="0" fillId="2" borderId="99" xfId="0" applyNumberFormat="1" applyFill="1" applyBorder="1" applyAlignment="1" applyProtection="1">
      <alignment horizontal="center" vertical="center"/>
      <protection locked="0"/>
    </xf>
    <xf numFmtId="0" fontId="0" fillId="3" borderId="96" xfId="0" applyFill="1" applyBorder="1" applyAlignment="1" applyProtection="1">
      <alignment horizontal="center" vertical="center"/>
      <protection locked="0"/>
    </xf>
    <xf numFmtId="0" fontId="0" fillId="3" borderId="97" xfId="0" applyFill="1" applyBorder="1" applyAlignment="1" applyProtection="1">
      <alignment horizontal="center" vertical="center"/>
      <protection locked="0"/>
    </xf>
    <xf numFmtId="0" fontId="0" fillId="0" borderId="98" xfId="0" applyFill="1" applyBorder="1" applyAlignment="1" applyProtection="1">
      <alignment vertical="center" shrinkToFit="1"/>
    </xf>
    <xf numFmtId="0" fontId="0" fillId="0" borderId="103" xfId="0" applyFill="1" applyBorder="1" applyAlignment="1" applyProtection="1">
      <alignment vertical="center" shrinkToFit="1"/>
    </xf>
    <xf numFmtId="0" fontId="0" fillId="4" borderId="1" xfId="0" applyFill="1" applyBorder="1" applyAlignment="1" applyProtection="1">
      <alignment vertical="center"/>
    </xf>
    <xf numFmtId="0" fontId="0" fillId="4" borderId="99" xfId="0" applyFill="1" applyBorder="1" applyAlignment="1" applyProtection="1">
      <alignment vertical="center"/>
    </xf>
    <xf numFmtId="0" fontId="0" fillId="4" borderId="101" xfId="0" applyFill="1" applyBorder="1" applyAlignment="1" applyProtection="1">
      <alignment vertical="center"/>
    </xf>
    <xf numFmtId="0" fontId="0" fillId="4" borderId="102" xfId="0" applyFill="1" applyBorder="1" applyAlignment="1" applyProtection="1">
      <alignment vertical="center"/>
    </xf>
    <xf numFmtId="0" fontId="0" fillId="4" borderId="2" xfId="0" applyFill="1" applyBorder="1" applyAlignment="1" applyProtection="1">
      <alignment vertical="center"/>
    </xf>
    <xf numFmtId="0" fontId="0" fillId="4" borderId="3" xfId="0" applyFill="1" applyBorder="1" applyAlignment="1" applyProtection="1">
      <alignment vertical="center"/>
    </xf>
    <xf numFmtId="0" fontId="0" fillId="4" borderId="105" xfId="0" applyFill="1" applyBorder="1" applyAlignment="1" applyProtection="1">
      <alignment vertical="center"/>
    </xf>
    <xf numFmtId="0" fontId="0" fillId="0" borderId="1" xfId="0" applyFill="1" applyBorder="1" applyAlignment="1" applyProtection="1">
      <alignment vertical="center"/>
      <protection locked="0"/>
    </xf>
    <xf numFmtId="0" fontId="0" fillId="0" borderId="99" xfId="0" applyFill="1" applyBorder="1" applyAlignment="1" applyProtection="1">
      <alignment vertical="center"/>
      <protection locked="0"/>
    </xf>
    <xf numFmtId="0" fontId="0" fillId="2" borderId="70" xfId="0" applyFill="1" applyBorder="1" applyProtection="1">
      <alignment vertical="center"/>
      <protection locked="0"/>
    </xf>
    <xf numFmtId="0" fontId="0" fillId="2" borderId="71" xfId="0" applyFill="1" applyBorder="1" applyProtection="1">
      <alignment vertical="center"/>
      <protection locked="0"/>
    </xf>
    <xf numFmtId="0" fontId="0" fillId="2" borderId="72" xfId="0" applyFill="1" applyBorder="1" applyProtection="1">
      <alignment vertical="center"/>
      <protection locked="0"/>
    </xf>
    <xf numFmtId="0" fontId="0" fillId="0" borderId="5" xfId="0" applyBorder="1" applyAlignment="1" applyProtection="1">
      <alignment horizontal="left" vertical="center" wrapText="1"/>
    </xf>
    <xf numFmtId="0" fontId="0" fillId="0" borderId="6" xfId="0" applyBorder="1" applyAlignment="1" applyProtection="1">
      <alignment horizontal="left" vertical="center" wrapText="1"/>
    </xf>
    <xf numFmtId="0" fontId="0" fillId="0" borderId="106" xfId="0" applyBorder="1" applyAlignment="1" applyProtection="1">
      <alignment horizontal="left" vertical="center" wrapText="1"/>
    </xf>
    <xf numFmtId="0" fontId="0" fillId="0" borderId="10" xfId="0" applyBorder="1" applyAlignment="1" applyProtection="1">
      <alignment horizontal="left" vertical="center" wrapText="1"/>
    </xf>
    <xf numFmtId="0" fontId="0" fillId="0" borderId="11" xfId="0" applyBorder="1" applyAlignment="1" applyProtection="1">
      <alignment horizontal="left" vertical="center" wrapText="1"/>
    </xf>
    <xf numFmtId="0" fontId="0" fillId="0" borderId="74" xfId="0" applyBorder="1" applyAlignment="1" applyProtection="1">
      <alignment horizontal="left" vertical="center" wrapText="1"/>
    </xf>
    <xf numFmtId="0" fontId="0" fillId="2" borderId="1" xfId="0" applyFill="1" applyBorder="1" applyAlignment="1" applyProtection="1">
      <alignment horizontal="left" vertical="top"/>
    </xf>
    <xf numFmtId="0" fontId="0" fillId="2" borderId="99" xfId="0" applyFill="1" applyBorder="1" applyAlignment="1" applyProtection="1">
      <alignment horizontal="left" vertical="top"/>
    </xf>
    <xf numFmtId="0" fontId="0" fillId="2" borderId="101" xfId="0" applyFill="1" applyBorder="1" applyAlignment="1" applyProtection="1">
      <alignment horizontal="left" vertical="top"/>
    </xf>
    <xf numFmtId="0" fontId="0" fillId="2" borderId="102" xfId="0" applyFill="1" applyBorder="1" applyAlignment="1" applyProtection="1">
      <alignment horizontal="left" vertical="top"/>
    </xf>
    <xf numFmtId="0" fontId="0" fillId="0" borderId="98" xfId="0" applyBorder="1" applyAlignment="1" applyProtection="1">
      <alignment horizontal="left" vertical="center"/>
    </xf>
    <xf numFmtId="0" fontId="0" fillId="0" borderId="100" xfId="0" applyBorder="1" applyAlignment="1" applyProtection="1">
      <alignment horizontal="left" vertical="center"/>
    </xf>
    <xf numFmtId="0" fontId="0" fillId="0" borderId="13" xfId="0" applyBorder="1" applyAlignment="1" applyProtection="1">
      <alignment horizontal="center" vertical="center"/>
    </xf>
    <xf numFmtId="3" fontId="0" fillId="2" borderId="1" xfId="0" applyNumberFormat="1" applyFill="1" applyBorder="1" applyAlignment="1" applyProtection="1">
      <alignment vertical="center"/>
      <protection locked="0"/>
    </xf>
    <xf numFmtId="3" fontId="0" fillId="2" borderId="122" xfId="0" applyNumberFormat="1" applyFill="1" applyBorder="1" applyAlignment="1" applyProtection="1">
      <alignment vertical="center"/>
      <protection locked="0"/>
    </xf>
    <xf numFmtId="38" fontId="2" fillId="2" borderId="1" xfId="2" applyFont="1" applyFill="1" applyBorder="1" applyAlignment="1" applyProtection="1">
      <alignment vertical="center"/>
      <protection locked="0"/>
    </xf>
    <xf numFmtId="38" fontId="0" fillId="2" borderId="1" xfId="2" applyFont="1" applyFill="1" applyBorder="1" applyAlignment="1" applyProtection="1">
      <alignment vertical="center"/>
      <protection locked="0"/>
    </xf>
    <xf numFmtId="176" fontId="21" fillId="5" borderId="5" xfId="0" applyNumberFormat="1" applyFont="1" applyFill="1" applyBorder="1" applyAlignment="1">
      <alignment horizontal="center" vertical="center" shrinkToFit="1"/>
    </xf>
    <xf numFmtId="176" fontId="21" fillId="5" borderId="6" xfId="0" applyNumberFormat="1" applyFont="1" applyFill="1" applyBorder="1" applyAlignment="1">
      <alignment horizontal="center" vertical="center" shrinkToFit="1"/>
    </xf>
    <xf numFmtId="176" fontId="21" fillId="5" borderId="7" xfId="0" applyNumberFormat="1" applyFont="1" applyFill="1" applyBorder="1" applyAlignment="1">
      <alignment horizontal="center" vertical="center" shrinkToFit="1"/>
    </xf>
    <xf numFmtId="176" fontId="21" fillId="5" borderId="10" xfId="0" applyNumberFormat="1" applyFont="1" applyFill="1" applyBorder="1" applyAlignment="1">
      <alignment horizontal="center" vertical="center" shrinkToFit="1"/>
    </xf>
    <xf numFmtId="176" fontId="21" fillId="5" borderId="11" xfId="0" applyNumberFormat="1" applyFont="1" applyFill="1" applyBorder="1" applyAlignment="1">
      <alignment horizontal="center" vertical="center" shrinkToFit="1"/>
    </xf>
    <xf numFmtId="176" fontId="21" fillId="5" borderId="12" xfId="0" applyNumberFormat="1" applyFont="1" applyFill="1" applyBorder="1" applyAlignment="1">
      <alignment horizontal="center" vertical="center" shrinkToFit="1"/>
    </xf>
    <xf numFmtId="176" fontId="0" fillId="0" borderId="0" xfId="0" applyNumberFormat="1" applyBorder="1" applyAlignment="1">
      <alignment vertical="center" shrinkToFit="1"/>
    </xf>
    <xf numFmtId="176" fontId="0" fillId="5" borderId="8" xfId="0" applyNumberFormat="1" applyFill="1" applyBorder="1" applyAlignment="1">
      <alignment horizontal="center" vertical="center" shrinkToFit="1"/>
    </xf>
    <xf numFmtId="176" fontId="0" fillId="5" borderId="0" xfId="0" applyNumberFormat="1" applyFill="1" applyBorder="1" applyAlignment="1">
      <alignment horizontal="center" vertical="center" shrinkToFit="1"/>
    </xf>
    <xf numFmtId="176" fontId="0" fillId="5" borderId="9" xfId="0" applyNumberFormat="1" applyFill="1" applyBorder="1" applyAlignment="1">
      <alignment horizontal="center" vertical="center" shrinkToFit="1"/>
    </xf>
    <xf numFmtId="176" fontId="0" fillId="5" borderId="5" xfId="0" applyNumberFormat="1" applyFill="1" applyBorder="1" applyAlignment="1">
      <alignment horizontal="center" vertical="center" shrinkToFit="1"/>
    </xf>
    <xf numFmtId="176" fontId="0" fillId="5" borderId="6" xfId="0" applyNumberFormat="1" applyFill="1" applyBorder="1" applyAlignment="1">
      <alignment horizontal="center" vertical="center" shrinkToFit="1"/>
    </xf>
    <xf numFmtId="176" fontId="0" fillId="5" borderId="7" xfId="0" applyNumberFormat="1" applyFill="1" applyBorder="1" applyAlignment="1">
      <alignment horizontal="center" vertical="center" shrinkToFit="1"/>
    </xf>
    <xf numFmtId="176" fontId="0" fillId="5" borderId="10" xfId="0" applyNumberFormat="1" applyFill="1" applyBorder="1" applyAlignment="1">
      <alignment horizontal="center" vertical="center" shrinkToFit="1"/>
    </xf>
    <xf numFmtId="176" fontId="0" fillId="5" borderId="11" xfId="0" applyNumberFormat="1" applyFill="1" applyBorder="1" applyAlignment="1">
      <alignment horizontal="center" vertical="center" shrinkToFit="1"/>
    </xf>
    <xf numFmtId="176" fontId="0" fillId="5" borderId="12" xfId="0" applyNumberFormat="1" applyFill="1" applyBorder="1" applyAlignment="1">
      <alignment horizontal="center" vertical="center" shrinkToFit="1"/>
    </xf>
    <xf numFmtId="176" fontId="0" fillId="0" borderId="2" xfId="0" applyNumberFormat="1" applyBorder="1" applyAlignment="1">
      <alignment horizontal="center" vertical="center"/>
    </xf>
    <xf numFmtId="176" fontId="0" fillId="0" borderId="3" xfId="0" applyNumberFormat="1" applyBorder="1" applyAlignment="1">
      <alignment horizontal="center" vertical="center"/>
    </xf>
    <xf numFmtId="176" fontId="0" fillId="0" borderId="6" xfId="0" applyNumberFormat="1" applyBorder="1" applyAlignment="1">
      <alignment vertical="center" shrinkToFit="1"/>
    </xf>
    <xf numFmtId="176" fontId="0" fillId="5" borderId="1" xfId="0" applyNumberFormat="1" applyFill="1" applyBorder="1" applyAlignment="1">
      <alignment horizontal="center" vertical="center" shrinkToFit="1"/>
    </xf>
    <xf numFmtId="176" fontId="21" fillId="0" borderId="6" xfId="0" applyNumberFormat="1" applyFont="1" applyBorder="1" applyAlignment="1">
      <alignment vertical="center" shrinkToFit="1"/>
    </xf>
    <xf numFmtId="176" fontId="21" fillId="0" borderId="7" xfId="0" applyNumberFormat="1" applyFont="1" applyBorder="1" applyAlignment="1">
      <alignment vertical="center" shrinkToFit="1"/>
    </xf>
    <xf numFmtId="176" fontId="21" fillId="0" borderId="11" xfId="0" applyNumberFormat="1" applyFont="1" applyBorder="1" applyAlignment="1">
      <alignment vertical="center" shrinkToFit="1"/>
    </xf>
    <xf numFmtId="176" fontId="21" fillId="0" borderId="12" xfId="0" applyNumberFormat="1" applyFont="1" applyBorder="1" applyAlignment="1">
      <alignment vertical="center" shrinkToFit="1"/>
    </xf>
    <xf numFmtId="177" fontId="0" fillId="0" borderId="2" xfId="0" applyNumberFormat="1" applyBorder="1" applyAlignment="1">
      <alignment horizontal="center" vertical="center"/>
    </xf>
    <xf numFmtId="177" fontId="0" fillId="0" borderId="3" xfId="0" applyNumberFormat="1" applyBorder="1" applyAlignment="1">
      <alignment horizontal="center" vertical="center"/>
    </xf>
    <xf numFmtId="177" fontId="0" fillId="0" borderId="4" xfId="0" applyNumberFormat="1" applyBorder="1" applyAlignment="1">
      <alignment horizontal="center" vertical="center"/>
    </xf>
    <xf numFmtId="176" fontId="0" fillId="0" borderId="3" xfId="0" applyNumberFormat="1" applyBorder="1" applyAlignment="1">
      <alignment horizontal="center" vertical="center" shrinkToFit="1"/>
    </xf>
    <xf numFmtId="176" fontId="0" fillId="0" borderId="4" xfId="0" applyNumberFormat="1" applyBorder="1" applyAlignment="1">
      <alignment horizontal="center" vertical="center"/>
    </xf>
    <xf numFmtId="176" fontId="0" fillId="0" borderId="3" xfId="0" applyNumberFormat="1" applyFill="1" applyBorder="1" applyAlignment="1">
      <alignment horizontal="center" vertical="center"/>
    </xf>
    <xf numFmtId="176" fontId="0" fillId="0" borderId="2" xfId="0" applyNumberFormat="1" applyFill="1" applyBorder="1" applyAlignment="1">
      <alignment horizontal="center" vertical="center"/>
    </xf>
    <xf numFmtId="176" fontId="0" fillId="0" borderId="3" xfId="0" applyNumberFormat="1" applyBorder="1">
      <alignment vertical="center"/>
    </xf>
    <xf numFmtId="176" fontId="0" fillId="0" borderId="0" xfId="0" applyNumberFormat="1" applyAlignment="1">
      <alignment horizontal="center" vertical="center"/>
    </xf>
    <xf numFmtId="176" fontId="0" fillId="0" borderId="0" xfId="0" applyNumberFormat="1" applyAlignment="1">
      <alignment vertical="center" wrapText="1"/>
    </xf>
    <xf numFmtId="176" fontId="0" fillId="0" borderId="2" xfId="0" applyNumberFormat="1" applyBorder="1" applyAlignment="1">
      <alignment horizontal="right" vertical="center" indent="1"/>
    </xf>
    <xf numFmtId="176" fontId="0" fillId="0" borderId="3" xfId="0" applyNumberFormat="1" applyBorder="1" applyAlignment="1">
      <alignment horizontal="right" vertical="center" indent="1"/>
    </xf>
    <xf numFmtId="176" fontId="0" fillId="0" borderId="0" xfId="0" applyNumberFormat="1" applyAlignment="1">
      <alignment vertical="center" shrinkToFit="1"/>
    </xf>
    <xf numFmtId="176" fontId="0" fillId="0" borderId="53" xfId="0" applyNumberFormat="1" applyBorder="1" applyAlignment="1">
      <alignment vertical="center" shrinkToFit="1"/>
    </xf>
    <xf numFmtId="176" fontId="0" fillId="0" borderId="54" xfId="0" applyNumberFormat="1" applyBorder="1" applyAlignment="1">
      <alignment vertical="center" shrinkToFit="1"/>
    </xf>
    <xf numFmtId="176" fontId="18" fillId="0" borderId="56" xfId="0" applyNumberFormat="1" applyFont="1" applyBorder="1" applyAlignment="1">
      <alignment vertical="center" shrinkToFit="1"/>
    </xf>
    <xf numFmtId="176" fontId="18" fillId="0" borderId="44" xfId="0" applyNumberFormat="1" applyFont="1" applyBorder="1" applyAlignment="1">
      <alignment vertical="center" shrinkToFit="1"/>
    </xf>
    <xf numFmtId="176" fontId="0" fillId="0" borderId="108" xfId="0" applyNumberFormat="1" applyBorder="1" applyAlignment="1">
      <alignment horizontal="center" vertical="center" shrinkToFit="1"/>
    </xf>
    <xf numFmtId="176" fontId="0" fillId="0" borderId="54" xfId="0" applyNumberFormat="1" applyBorder="1" applyAlignment="1">
      <alignment horizontal="center" vertical="center" shrinkToFit="1"/>
    </xf>
    <xf numFmtId="176" fontId="0" fillId="0" borderId="55" xfId="0" applyNumberFormat="1" applyBorder="1" applyAlignment="1">
      <alignment horizontal="center" vertical="center" shrinkToFit="1"/>
    </xf>
    <xf numFmtId="176" fontId="18" fillId="0" borderId="47" xfId="0" applyNumberFormat="1" applyFont="1" applyBorder="1" applyAlignment="1">
      <alignment horizontal="center" vertical="center" shrinkToFit="1"/>
    </xf>
    <xf numFmtId="176" fontId="18" fillId="0" borderId="44" xfId="0" applyNumberFormat="1" applyFont="1" applyBorder="1" applyAlignment="1">
      <alignment horizontal="center" vertical="center" shrinkToFit="1"/>
    </xf>
    <xf numFmtId="176" fontId="18" fillId="0" borderId="57" xfId="0" applyNumberFormat="1" applyFont="1" applyBorder="1" applyAlignment="1">
      <alignment horizontal="center" vertical="center" shrinkToFit="1"/>
    </xf>
    <xf numFmtId="176" fontId="0" fillId="0" borderId="2" xfId="0" applyNumberFormat="1" applyBorder="1">
      <alignment vertical="center"/>
    </xf>
    <xf numFmtId="176" fontId="0" fillId="0" borderId="4" xfId="0" applyNumberFormat="1" applyBorder="1">
      <alignment vertical="center"/>
    </xf>
    <xf numFmtId="176" fontId="0" fillId="0" borderId="5" xfId="0" applyNumberFormat="1" applyBorder="1" applyAlignment="1">
      <alignment vertical="center"/>
    </xf>
    <xf numFmtId="176" fontId="0" fillId="0" borderId="6" xfId="0" applyNumberFormat="1" applyBorder="1" applyAlignment="1">
      <alignment vertical="center"/>
    </xf>
    <xf numFmtId="176" fontId="0" fillId="0" borderId="7" xfId="0" applyNumberFormat="1" applyBorder="1" applyAlignment="1">
      <alignment vertical="center"/>
    </xf>
    <xf numFmtId="176" fontId="0" fillId="5" borderId="1" xfId="0" applyNumberFormat="1" applyFill="1" applyBorder="1" applyAlignment="1">
      <alignment vertical="center" textRotation="255" shrinkToFit="1"/>
    </xf>
    <xf numFmtId="0" fontId="22" fillId="0" borderId="1" xfId="0" applyFont="1" applyBorder="1" applyAlignment="1">
      <alignment horizontal="center" vertical="center"/>
    </xf>
    <xf numFmtId="0" fontId="8" fillId="0" borderId="3" xfId="1" applyFont="1" applyFill="1" applyBorder="1" applyAlignment="1">
      <alignment horizontal="center" vertical="center"/>
    </xf>
    <xf numFmtId="0" fontId="8" fillId="0" borderId="26" xfId="1" applyFont="1" applyFill="1" applyBorder="1" applyAlignment="1">
      <alignment horizontal="center" vertical="center"/>
    </xf>
    <xf numFmtId="0" fontId="10" fillId="0" borderId="70" xfId="1" applyFont="1" applyFill="1" applyBorder="1" applyAlignment="1">
      <alignment horizontal="center" vertical="center"/>
    </xf>
    <xf numFmtId="0" fontId="10" fillId="0" borderId="69" xfId="1" quotePrefix="1" applyFont="1" applyFill="1" applyBorder="1" applyAlignment="1">
      <alignment horizontal="center" vertical="center"/>
    </xf>
    <xf numFmtId="0" fontId="5" fillId="0" borderId="70" xfId="1" quotePrefix="1" applyFont="1" applyFill="1" applyBorder="1" applyAlignment="1">
      <alignment horizontal="center" vertical="center"/>
    </xf>
    <xf numFmtId="0" fontId="5" fillId="0" borderId="76" xfId="1" quotePrefix="1" applyFont="1" applyFill="1" applyBorder="1" applyAlignment="1">
      <alignment horizontal="center" vertical="center"/>
    </xf>
    <xf numFmtId="0" fontId="5" fillId="0" borderId="71" xfId="1" applyFill="1" applyBorder="1" applyAlignment="1">
      <alignment horizontal="center" vertical="center"/>
    </xf>
    <xf numFmtId="0" fontId="5" fillId="0" borderId="76" xfId="1" applyFill="1" applyBorder="1" applyAlignment="1">
      <alignment horizontal="center" vertical="center"/>
    </xf>
    <xf numFmtId="0" fontId="5" fillId="0" borderId="85" xfId="1" applyFill="1" applyBorder="1" applyAlignment="1">
      <alignment horizontal="center" vertical="center"/>
    </xf>
    <xf numFmtId="0" fontId="5" fillId="0" borderId="86" xfId="1" applyFill="1" applyBorder="1" applyAlignment="1">
      <alignment horizontal="center" vertical="center"/>
    </xf>
    <xf numFmtId="0" fontId="8" fillId="0" borderId="68" xfId="1" applyFont="1" applyBorder="1" applyAlignment="1">
      <alignment horizontal="center" vertical="center"/>
    </xf>
    <xf numFmtId="0" fontId="8" fillId="0" borderId="69" xfId="1" applyFont="1" applyBorder="1" applyAlignment="1">
      <alignment horizontal="center" vertical="center"/>
    </xf>
    <xf numFmtId="0" fontId="5" fillId="0" borderId="70" xfId="1" applyBorder="1" applyAlignment="1">
      <alignment vertical="center"/>
    </xf>
    <xf numFmtId="0" fontId="5" fillId="0" borderId="71" xfId="1" applyBorder="1" applyAlignment="1">
      <alignment vertical="center"/>
    </xf>
    <xf numFmtId="0" fontId="5" fillId="0" borderId="72" xfId="1" applyBorder="1" applyAlignment="1">
      <alignment vertical="center"/>
    </xf>
    <xf numFmtId="0" fontId="8" fillId="0" borderId="1" xfId="1" applyFont="1" applyBorder="1" applyAlignment="1">
      <alignment horizontal="center" vertical="center"/>
    </xf>
    <xf numFmtId="0" fontId="5" fillId="0" borderId="25" xfId="1" applyBorder="1" applyAlignment="1">
      <alignment horizontal="center" vertical="center"/>
    </xf>
    <xf numFmtId="0" fontId="5" fillId="0" borderId="3" xfId="1" applyBorder="1" applyAlignment="1">
      <alignment horizontal="center" vertical="center"/>
    </xf>
    <xf numFmtId="0" fontId="5" fillId="0" borderId="4" xfId="1" applyBorder="1" applyAlignment="1">
      <alignment horizontal="center" vertical="center"/>
    </xf>
    <xf numFmtId="0" fontId="10" fillId="0" borderId="16" xfId="1" applyFont="1" applyBorder="1" applyAlignment="1">
      <alignment horizontal="center" vertical="center" textRotation="255"/>
    </xf>
    <xf numFmtId="0" fontId="10" fillId="0" borderId="64" xfId="1" applyFont="1" applyBorder="1" applyAlignment="1">
      <alignment horizontal="center" vertical="center" textRotation="255"/>
    </xf>
    <xf numFmtId="0" fontId="10" fillId="0" borderId="17" xfId="1" applyFont="1" applyBorder="1" applyAlignment="1">
      <alignment horizontal="center" vertical="center" textRotation="255"/>
    </xf>
    <xf numFmtId="0" fontId="8" fillId="0" borderId="22" xfId="1" applyFont="1" applyBorder="1" applyAlignment="1">
      <alignment horizontal="center" vertical="center"/>
    </xf>
    <xf numFmtId="0" fontId="8" fillId="0" borderId="58" xfId="1" applyFont="1" applyBorder="1" applyAlignment="1">
      <alignment horizontal="center" vertical="center"/>
    </xf>
    <xf numFmtId="0" fontId="8" fillId="0" borderId="65" xfId="1" applyFont="1" applyBorder="1" applyAlignment="1">
      <alignment horizontal="center" vertical="center"/>
    </xf>
    <xf numFmtId="0" fontId="8" fillId="0" borderId="12" xfId="1" applyFont="1" applyBorder="1" applyAlignment="1">
      <alignment horizontal="center" vertical="center"/>
    </xf>
    <xf numFmtId="0" fontId="5" fillId="0" borderId="61" xfId="1" applyBorder="1" applyAlignment="1">
      <alignment horizontal="center" vertical="center"/>
    </xf>
    <xf numFmtId="0" fontId="5" fillId="0" borderId="60" xfId="1" applyBorder="1" applyAlignment="1">
      <alignment horizontal="center" vertical="center"/>
    </xf>
    <xf numFmtId="0" fontId="13" fillId="0" borderId="23" xfId="1" applyFont="1" applyBorder="1" applyAlignment="1">
      <alignment horizontal="center" vertical="center" wrapText="1"/>
    </xf>
    <xf numFmtId="0" fontId="13" fillId="0" borderId="23" xfId="1" applyFont="1" applyBorder="1" applyAlignment="1">
      <alignment horizontal="center" vertical="center"/>
    </xf>
    <xf numFmtId="0" fontId="13" fillId="0" borderId="58" xfId="1" applyFont="1" applyBorder="1" applyAlignment="1">
      <alignment horizontal="center" vertical="center"/>
    </xf>
    <xf numFmtId="0" fontId="13" fillId="0" borderId="0" xfId="1" applyFont="1" applyBorder="1" applyAlignment="1">
      <alignment horizontal="center" vertical="center"/>
    </xf>
    <xf numFmtId="0" fontId="13" fillId="0" borderId="9" xfId="1" applyFont="1" applyBorder="1" applyAlignment="1">
      <alignment horizontal="center" vertical="center"/>
    </xf>
    <xf numFmtId="0" fontId="13" fillId="0" borderId="11" xfId="1" applyFont="1" applyBorder="1" applyAlignment="1">
      <alignment horizontal="center" vertical="center"/>
    </xf>
    <xf numFmtId="0" fontId="13" fillId="0" borderId="12" xfId="1" applyFont="1" applyBorder="1" applyAlignment="1">
      <alignment horizontal="center" vertical="center"/>
    </xf>
    <xf numFmtId="0" fontId="13" fillId="0" borderId="24" xfId="1" applyFont="1" applyFill="1" applyBorder="1" applyAlignment="1">
      <alignment horizontal="center" vertical="center" wrapText="1"/>
    </xf>
    <xf numFmtId="0" fontId="13" fillId="0" borderId="67" xfId="1" applyFont="1" applyFill="1" applyBorder="1" applyAlignment="1">
      <alignment horizontal="center" vertical="center" wrapText="1"/>
    </xf>
    <xf numFmtId="0" fontId="13" fillId="0" borderId="74" xfId="1" applyFont="1" applyFill="1" applyBorder="1" applyAlignment="1">
      <alignment horizontal="center" vertical="center" wrapText="1"/>
    </xf>
    <xf numFmtId="0" fontId="7" fillId="0" borderId="0" xfId="1" applyFont="1" applyAlignment="1">
      <alignment horizontal="center" vertical="center"/>
    </xf>
    <xf numFmtId="0" fontId="7" fillId="0" borderId="0" xfId="1" applyFont="1" applyBorder="1" applyAlignment="1">
      <alignment horizontal="center" vertical="center"/>
    </xf>
    <xf numFmtId="0" fontId="5" fillId="0" borderId="0" xfId="1" applyAlignment="1">
      <alignment horizontal="center" vertical="center"/>
    </xf>
    <xf numFmtId="0" fontId="5" fillId="0" borderId="0" xfId="1" applyBorder="1" applyAlignment="1">
      <alignment horizontal="center" vertical="center"/>
    </xf>
    <xf numFmtId="0" fontId="8" fillId="2" borderId="2" xfId="1" applyFont="1" applyFill="1" applyBorder="1" applyAlignment="1">
      <alignment horizontal="center" vertical="center"/>
    </xf>
    <xf numFmtId="0" fontId="8" fillId="2" borderId="3" xfId="1" applyFont="1" applyFill="1" applyBorder="1" applyAlignment="1">
      <alignment horizontal="center" vertical="center"/>
    </xf>
    <xf numFmtId="0" fontId="8" fillId="2" borderId="4" xfId="1" applyFont="1" applyFill="1" applyBorder="1" applyAlignment="1">
      <alignment horizontal="center" vertical="center"/>
    </xf>
    <xf numFmtId="0" fontId="5" fillId="0" borderId="26" xfId="1" applyBorder="1" applyAlignment="1">
      <alignment horizontal="center" vertical="center"/>
    </xf>
    <xf numFmtId="0" fontId="13" fillId="0" borderId="0" xfId="1" applyFont="1" applyBorder="1" applyAlignment="1">
      <alignment horizontal="right"/>
    </xf>
    <xf numFmtId="0" fontId="5" fillId="0" borderId="2" xfId="1" applyBorder="1" applyAlignment="1">
      <alignment horizontal="center" vertical="center"/>
    </xf>
    <xf numFmtId="0" fontId="5" fillId="0" borderId="2" xfId="1" applyBorder="1" applyAlignment="1">
      <alignment vertical="center"/>
    </xf>
    <xf numFmtId="0" fontId="5" fillId="0" borderId="3" xfId="1" applyBorder="1" applyAlignment="1">
      <alignment vertical="center"/>
    </xf>
    <xf numFmtId="0" fontId="5" fillId="0" borderId="4" xfId="1" applyBorder="1" applyAlignment="1">
      <alignment vertical="center"/>
    </xf>
    <xf numFmtId="0" fontId="8" fillId="2" borderId="1" xfId="1" applyFont="1" applyFill="1" applyBorder="1" applyAlignment="1">
      <alignment horizontal="center" vertical="center"/>
    </xf>
    <xf numFmtId="0" fontId="5" fillId="2" borderId="2" xfId="1" applyFill="1" applyBorder="1" applyAlignment="1">
      <alignment horizontal="center" vertical="center"/>
    </xf>
    <xf numFmtId="0" fontId="5" fillId="2" borderId="3" xfId="1" applyFill="1" applyBorder="1" applyAlignment="1">
      <alignment horizontal="center" vertical="center"/>
    </xf>
    <xf numFmtId="0" fontId="5" fillId="2" borderId="4" xfId="1" applyFill="1" applyBorder="1" applyAlignment="1">
      <alignment horizontal="center" vertical="center"/>
    </xf>
    <xf numFmtId="0" fontId="12" fillId="0" borderId="0" xfId="1" applyFont="1" applyBorder="1" applyAlignment="1">
      <alignment horizontal="center" vertical="top" textRotation="255" wrapText="1" shrinkToFit="1"/>
    </xf>
    <xf numFmtId="0" fontId="8" fillId="0" borderId="0" xfId="1" applyFont="1" applyBorder="1" applyAlignment="1">
      <alignment horizontal="center" vertical="center"/>
    </xf>
    <xf numFmtId="0" fontId="8" fillId="0" borderId="9" xfId="1" applyFont="1" applyBorder="1" applyAlignment="1">
      <alignment horizontal="center" vertical="center"/>
    </xf>
    <xf numFmtId="0" fontId="8" fillId="0" borderId="73" xfId="1" applyFont="1" applyBorder="1" applyAlignment="1">
      <alignment horizontal="center" vertical="center"/>
    </xf>
    <xf numFmtId="0" fontId="8" fillId="0" borderId="8" xfId="1" applyFont="1" applyBorder="1" applyAlignment="1">
      <alignment horizontal="center" vertical="center"/>
    </xf>
    <xf numFmtId="0" fontId="8" fillId="0" borderId="10" xfId="1" applyFont="1" applyBorder="1" applyAlignment="1">
      <alignment horizontal="center" vertical="center"/>
    </xf>
    <xf numFmtId="0" fontId="8" fillId="0" borderId="23" xfId="1" applyFont="1" applyBorder="1" applyAlignment="1">
      <alignment horizontal="center" vertical="center"/>
    </xf>
    <xf numFmtId="0" fontId="8" fillId="0" borderId="11" xfId="1" applyFont="1" applyBorder="1" applyAlignment="1">
      <alignment horizontal="center" vertical="center"/>
    </xf>
    <xf numFmtId="0" fontId="5" fillId="0" borderId="8" xfId="1" applyBorder="1" applyAlignment="1">
      <alignment horizontal="center" vertical="center"/>
    </xf>
    <xf numFmtId="0" fontId="5" fillId="0" borderId="10" xfId="1" applyBorder="1" applyAlignment="1">
      <alignment horizontal="center" vertical="center"/>
    </xf>
    <xf numFmtId="0" fontId="5" fillId="0" borderId="11" xfId="1" applyBorder="1" applyAlignment="1">
      <alignment horizontal="center" vertical="center"/>
    </xf>
    <xf numFmtId="0" fontId="12" fillId="0" borderId="20" xfId="1" applyFont="1" applyBorder="1" applyAlignment="1">
      <alignment horizontal="center" vertical="top" wrapText="1"/>
    </xf>
    <xf numFmtId="0" fontId="12" fillId="0" borderId="75" xfId="1" applyFont="1" applyBorder="1" applyAlignment="1">
      <alignment horizontal="center" vertical="top" wrapText="1"/>
    </xf>
    <xf numFmtId="0" fontId="8" fillId="0" borderId="70" xfId="1" applyFont="1" applyBorder="1" applyAlignment="1">
      <alignment horizontal="center" vertical="center"/>
    </xf>
    <xf numFmtId="0" fontId="5" fillId="0" borderId="71" xfId="1" applyBorder="1" applyAlignment="1">
      <alignment horizontal="center" vertical="center"/>
    </xf>
    <xf numFmtId="0" fontId="5" fillId="0" borderId="69" xfId="1" applyBorder="1" applyAlignment="1">
      <alignment horizontal="center" vertical="center"/>
    </xf>
    <xf numFmtId="0" fontId="8" fillId="0" borderId="0" xfId="1" applyFont="1" applyBorder="1" applyAlignment="1">
      <alignment horizontal="center" vertical="center" wrapText="1"/>
    </xf>
    <xf numFmtId="0" fontId="8" fillId="0" borderId="9" xfId="1" applyFont="1" applyBorder="1" applyAlignment="1">
      <alignment horizontal="center" vertical="center" wrapText="1"/>
    </xf>
    <xf numFmtId="0" fontId="8" fillId="0" borderId="21" xfId="1" applyFont="1" applyBorder="1" applyAlignment="1">
      <alignment horizontal="center" vertical="center" wrapText="1"/>
    </xf>
    <xf numFmtId="0" fontId="8" fillId="0" borderId="75" xfId="1" applyFont="1" applyBorder="1" applyAlignment="1">
      <alignment horizontal="center" vertical="center" wrapText="1"/>
    </xf>
    <xf numFmtId="0" fontId="8" fillId="0" borderId="78" xfId="1" applyFont="1" applyBorder="1" applyAlignment="1">
      <alignment horizontal="center" vertical="center"/>
    </xf>
    <xf numFmtId="0" fontId="8" fillId="0" borderId="79" xfId="1" applyFont="1" applyBorder="1" applyAlignment="1">
      <alignment horizontal="center" vertical="center"/>
    </xf>
    <xf numFmtId="0" fontId="8" fillId="0" borderId="80" xfId="1" applyFont="1" applyBorder="1" applyAlignment="1">
      <alignment horizontal="center" vertical="center"/>
    </xf>
    <xf numFmtId="0" fontId="8" fillId="0" borderId="81" xfId="1" applyFont="1" applyBorder="1" applyAlignment="1">
      <alignment horizontal="center" vertical="center"/>
    </xf>
    <xf numFmtId="0" fontId="14" fillId="0" borderId="2" xfId="1" applyFont="1" applyBorder="1" applyAlignment="1">
      <alignment horizontal="center" vertical="center" wrapText="1"/>
    </xf>
    <xf numFmtId="0" fontId="14" fillId="0" borderId="4" xfId="1" applyFont="1" applyBorder="1" applyAlignment="1">
      <alignment horizontal="center" vertical="center"/>
    </xf>
    <xf numFmtId="0" fontId="5" fillId="0" borderId="2" xfId="1" quotePrefix="1" applyFont="1" applyFill="1" applyBorder="1" applyAlignment="1">
      <alignment horizontal="center" vertical="center"/>
    </xf>
    <xf numFmtId="0" fontId="5" fillId="0" borderId="26" xfId="1" applyFont="1" applyFill="1" applyBorder="1" applyAlignment="1">
      <alignment horizontal="center" vertical="center"/>
    </xf>
    <xf numFmtId="0" fontId="10" fillId="0" borderId="89" xfId="1" applyFont="1" applyBorder="1" applyAlignment="1">
      <alignment horizontal="center" vertical="center"/>
    </xf>
    <xf numFmtId="0" fontId="10" fillId="0" borderId="90" xfId="1" applyFont="1" applyBorder="1" applyAlignment="1">
      <alignment horizontal="center" vertical="center"/>
    </xf>
    <xf numFmtId="0" fontId="10" fillId="0" borderId="91" xfId="1" applyFont="1" applyBorder="1" applyAlignment="1">
      <alignment horizontal="center" vertical="center"/>
    </xf>
    <xf numFmtId="0" fontId="5" fillId="2" borderId="0" xfId="1" applyFont="1" applyFill="1" applyAlignment="1">
      <alignment horizontal="center" vertical="center"/>
    </xf>
    <xf numFmtId="0" fontId="9" fillId="2" borderId="0" xfId="1" applyFont="1" applyFill="1" applyAlignment="1">
      <alignment horizontal="center" vertical="center"/>
    </xf>
    <xf numFmtId="0" fontId="5" fillId="0" borderId="11" xfId="1" applyFont="1" applyBorder="1" applyAlignment="1">
      <alignment horizontal="center" vertical="center"/>
    </xf>
    <xf numFmtId="0" fontId="8" fillId="0" borderId="25" xfId="1" applyFont="1" applyBorder="1" applyAlignment="1">
      <alignment horizontal="center" vertical="center"/>
    </xf>
    <xf numFmtId="0" fontId="8" fillId="0" borderId="26" xfId="1" applyFont="1" applyBorder="1" applyAlignment="1">
      <alignment horizontal="center" vertical="center"/>
    </xf>
    <xf numFmtId="0" fontId="12" fillId="0" borderId="0" xfId="1" applyFont="1" applyBorder="1" applyAlignment="1">
      <alignment horizontal="center" vertical="center" textRotation="255"/>
    </xf>
    <xf numFmtId="0" fontId="8" fillId="0" borderId="32" xfId="1" applyFont="1" applyBorder="1" applyAlignment="1">
      <alignment horizontal="center" vertical="center"/>
    </xf>
    <xf numFmtId="0" fontId="8" fillId="0" borderId="33" xfId="1" applyFont="1" applyBorder="1" applyAlignment="1">
      <alignment horizontal="center" vertical="center"/>
    </xf>
    <xf numFmtId="0" fontId="5" fillId="0" borderId="34" xfId="1" applyBorder="1" applyAlignment="1">
      <alignment horizontal="center" vertical="center"/>
    </xf>
    <xf numFmtId="0" fontId="5" fillId="0" borderId="35" xfId="1" applyBorder="1" applyAlignment="1">
      <alignment horizontal="center" vertical="center"/>
    </xf>
    <xf numFmtId="0" fontId="5" fillId="0" borderId="18" xfId="1" applyFont="1" applyBorder="1" applyAlignment="1">
      <alignment horizontal="center" vertical="center"/>
    </xf>
    <xf numFmtId="0" fontId="5" fillId="0" borderId="19" xfId="1" applyFont="1" applyBorder="1" applyAlignment="1">
      <alignment horizontal="center" vertical="center"/>
    </xf>
    <xf numFmtId="0" fontId="5" fillId="0" borderId="15" xfId="1" applyFont="1" applyBorder="1" applyAlignment="1">
      <alignment horizontal="center" vertical="center"/>
    </xf>
    <xf numFmtId="0" fontId="10" fillId="0" borderId="14" xfId="1" applyFont="1" applyBorder="1" applyAlignment="1">
      <alignment horizontal="center" vertical="center" textRotation="255"/>
    </xf>
    <xf numFmtId="0" fontId="10" fillId="0" borderId="1" xfId="1" applyFont="1" applyBorder="1" applyAlignment="1">
      <alignment horizontal="center" vertical="center" textRotation="255"/>
    </xf>
    <xf numFmtId="0" fontId="13" fillId="0" borderId="8" xfId="1" applyFont="1" applyBorder="1" applyAlignment="1">
      <alignment horizontal="center" shrinkToFit="1"/>
    </xf>
    <xf numFmtId="0" fontId="13" fillId="0" borderId="9" xfId="1" applyFont="1" applyBorder="1" applyAlignment="1">
      <alignment horizontal="center" shrinkToFit="1"/>
    </xf>
    <xf numFmtId="0" fontId="5" fillId="0" borderId="37" xfId="1" applyBorder="1" applyAlignment="1">
      <alignment horizontal="center" vertical="center"/>
    </xf>
    <xf numFmtId="0" fontId="5" fillId="0" borderId="38" xfId="1" applyBorder="1" applyAlignment="1">
      <alignment horizontal="center" vertical="center"/>
    </xf>
    <xf numFmtId="0" fontId="5" fillId="0" borderId="36" xfId="1" applyBorder="1" applyAlignment="1">
      <alignment horizontal="center" vertical="center"/>
    </xf>
    <xf numFmtId="0" fontId="8" fillId="0" borderId="2" xfId="1" applyFont="1" applyBorder="1" applyAlignment="1">
      <alignment horizontal="center" vertical="center"/>
    </xf>
    <xf numFmtId="0" fontId="8" fillId="0" borderId="4" xfId="1" applyFont="1" applyBorder="1" applyAlignment="1">
      <alignment horizontal="center" vertical="center"/>
    </xf>
    <xf numFmtId="0" fontId="5" fillId="0" borderId="47" xfId="1" applyBorder="1" applyAlignment="1">
      <alignment horizontal="center" vertical="center"/>
    </xf>
    <xf numFmtId="0" fontId="5" fillId="0" borderId="45" xfId="1" applyBorder="1" applyAlignment="1">
      <alignment horizontal="center" vertical="center"/>
    </xf>
    <xf numFmtId="0" fontId="13" fillId="0" borderId="2" xfId="1" applyFont="1" applyBorder="1" applyAlignment="1">
      <alignment horizontal="center" vertical="center" shrinkToFit="1"/>
    </xf>
    <xf numFmtId="0" fontId="13" fillId="0" borderId="4" xfId="1" applyFont="1" applyBorder="1" applyAlignment="1">
      <alignment horizontal="center" vertical="center" shrinkToFit="1"/>
    </xf>
    <xf numFmtId="0" fontId="8" fillId="0" borderId="3" xfId="1" applyFont="1" applyBorder="1" applyAlignment="1">
      <alignment horizontal="center" vertical="center"/>
    </xf>
    <xf numFmtId="0" fontId="8" fillId="0" borderId="5" xfId="1" applyFont="1" applyBorder="1" applyAlignment="1">
      <alignment horizontal="center" vertical="center"/>
    </xf>
    <xf numFmtId="0" fontId="8" fillId="0" borderId="7" xfId="1" applyFont="1" applyBorder="1" applyAlignment="1">
      <alignment horizontal="center" vertical="center"/>
    </xf>
    <xf numFmtId="0" fontId="9" fillId="0" borderId="13" xfId="1" applyFont="1" applyBorder="1" applyAlignment="1">
      <alignment horizontal="center" vertical="center" textRotation="255"/>
    </xf>
    <xf numFmtId="0" fontId="9" fillId="0" borderId="30" xfId="1" applyFont="1" applyBorder="1" applyAlignment="1">
      <alignment horizontal="center" vertical="center" textRotation="255"/>
    </xf>
    <xf numFmtId="0" fontId="9" fillId="0" borderId="14" xfId="1" applyFont="1" applyBorder="1" applyAlignment="1">
      <alignment horizontal="center" vertical="center" textRotation="255"/>
    </xf>
    <xf numFmtId="0" fontId="10" fillId="0" borderId="31" xfId="1" applyFont="1" applyBorder="1" applyAlignment="1">
      <alignment horizontal="center" vertical="center" textRotation="255"/>
    </xf>
    <xf numFmtId="0" fontId="11" fillId="0" borderId="2" xfId="1" applyFont="1" applyBorder="1" applyAlignment="1">
      <alignment horizontal="center" vertical="center"/>
    </xf>
    <xf numFmtId="0" fontId="11" fillId="0" borderId="4" xfId="1" applyFont="1" applyBorder="1" applyAlignment="1">
      <alignment horizontal="center" vertical="center"/>
    </xf>
    <xf numFmtId="0" fontId="5" fillId="0" borderId="42" xfId="1" applyBorder="1" applyAlignment="1">
      <alignment horizontal="center" vertical="center"/>
    </xf>
    <xf numFmtId="0" fontId="5" fillId="0" borderId="43" xfId="1" applyBorder="1" applyAlignment="1">
      <alignment horizontal="center" vertical="center"/>
    </xf>
    <xf numFmtId="0" fontId="5" fillId="0" borderId="44" xfId="1" applyBorder="1" applyAlignment="1">
      <alignment horizontal="center" vertical="center"/>
    </xf>
    <xf numFmtId="0" fontId="10" fillId="0" borderId="13" xfId="1" applyFont="1" applyBorder="1" applyAlignment="1">
      <alignment horizontal="center" vertical="center" textRotation="255"/>
    </xf>
    <xf numFmtId="0" fontId="10" fillId="0" borderId="30" xfId="1" applyFont="1" applyBorder="1" applyAlignment="1">
      <alignment horizontal="center" vertical="center" textRotation="255"/>
    </xf>
    <xf numFmtId="0" fontId="5" fillId="0" borderId="50" xfId="1" applyBorder="1" applyAlignment="1">
      <alignment horizontal="center" vertical="center"/>
    </xf>
    <xf numFmtId="0" fontId="5" fillId="0" borderId="51" xfId="1" applyBorder="1" applyAlignment="1">
      <alignment horizontal="center" vertical="center"/>
    </xf>
    <xf numFmtId="0" fontId="5" fillId="0" borderId="52" xfId="1" applyBorder="1" applyAlignment="1">
      <alignment horizontal="center" vertical="center"/>
    </xf>
    <xf numFmtId="0" fontId="5" fillId="0" borderId="53" xfId="1" applyBorder="1" applyAlignment="1">
      <alignment horizontal="center" vertical="center"/>
    </xf>
    <xf numFmtId="0" fontId="5" fillId="0" borderId="54" xfId="1" applyBorder="1" applyAlignment="1">
      <alignment horizontal="center" vertical="center"/>
    </xf>
    <xf numFmtId="0" fontId="5" fillId="0" borderId="55" xfId="1" applyBorder="1" applyAlignment="1">
      <alignment horizontal="center" vertical="center"/>
    </xf>
    <xf numFmtId="0" fontId="8" fillId="0" borderId="56" xfId="1" applyFont="1" applyBorder="1" applyAlignment="1">
      <alignment horizontal="center" vertical="center"/>
    </xf>
    <xf numFmtId="0" fontId="8" fillId="0" borderId="44" xfId="1" applyFont="1" applyBorder="1" applyAlignment="1">
      <alignment horizontal="center" vertical="center"/>
    </xf>
    <xf numFmtId="0" fontId="8" fillId="0" borderId="57" xfId="1" applyFont="1" applyBorder="1" applyAlignment="1">
      <alignment horizontal="center" vertical="center"/>
    </xf>
    <xf numFmtId="176" fontId="0" fillId="5" borderId="1" xfId="0" applyNumberFormat="1" applyFill="1" applyBorder="1" applyAlignment="1">
      <alignment horizontal="center" vertical="center" wrapText="1"/>
    </xf>
    <xf numFmtId="176" fontId="0" fillId="5" borderId="1" xfId="0" applyNumberFormat="1" applyFill="1" applyBorder="1" applyAlignment="1">
      <alignment horizontal="center" vertical="center"/>
    </xf>
    <xf numFmtId="176" fontId="0" fillId="5" borderId="2" xfId="0" applyNumberFormat="1" applyFill="1" applyBorder="1" applyAlignment="1">
      <alignment horizontal="center" vertical="center" wrapText="1"/>
    </xf>
    <xf numFmtId="176" fontId="0" fillId="5" borderId="4" xfId="0" applyNumberFormat="1" applyFill="1" applyBorder="1" applyAlignment="1">
      <alignment horizontal="center" vertical="center" wrapText="1"/>
    </xf>
    <xf numFmtId="176" fontId="0" fillId="0" borderId="0" xfId="0" applyNumberFormat="1" applyAlignment="1">
      <alignment vertical="center"/>
    </xf>
    <xf numFmtId="176" fontId="0" fillId="5" borderId="13" xfId="0" applyNumberFormat="1" applyFill="1" applyBorder="1" applyAlignment="1">
      <alignment horizontal="center" vertical="center" wrapText="1"/>
    </xf>
    <xf numFmtId="176" fontId="0" fillId="5" borderId="30" xfId="0" applyNumberFormat="1" applyFill="1" applyBorder="1" applyAlignment="1">
      <alignment horizontal="center" vertical="center" wrapText="1"/>
    </xf>
    <xf numFmtId="176" fontId="0" fillId="5" borderId="14" xfId="0" applyNumberFormat="1" applyFill="1" applyBorder="1" applyAlignment="1">
      <alignment horizontal="center" vertical="center" wrapText="1"/>
    </xf>
    <xf numFmtId="176" fontId="19" fillId="5" borderId="13" xfId="0" applyNumberFormat="1" applyFont="1" applyFill="1" applyBorder="1" applyAlignment="1">
      <alignment horizontal="center" vertical="center" wrapText="1"/>
    </xf>
    <xf numFmtId="176" fontId="20" fillId="5" borderId="30" xfId="0" applyNumberFormat="1" applyFont="1" applyFill="1" applyBorder="1" applyAlignment="1">
      <alignment horizontal="center" vertical="center" wrapText="1"/>
    </xf>
    <xf numFmtId="176" fontId="20" fillId="5" borderId="14" xfId="0" applyNumberFormat="1" applyFont="1" applyFill="1" applyBorder="1" applyAlignment="1">
      <alignment horizontal="center" vertical="center" wrapText="1"/>
    </xf>
    <xf numFmtId="176" fontId="0" fillId="5" borderId="5" xfId="0" applyNumberFormat="1" applyFill="1" applyBorder="1" applyAlignment="1">
      <alignment horizontal="center" vertical="center" wrapText="1"/>
    </xf>
    <xf numFmtId="176" fontId="0" fillId="5" borderId="7" xfId="0" applyNumberFormat="1" applyFill="1" applyBorder="1" applyAlignment="1">
      <alignment horizontal="center" vertical="center" wrapText="1"/>
    </xf>
    <xf numFmtId="176" fontId="0" fillId="5" borderId="10" xfId="0" applyNumberFormat="1" applyFill="1" applyBorder="1" applyAlignment="1">
      <alignment horizontal="center" vertical="center" wrapText="1"/>
    </xf>
    <xf numFmtId="176" fontId="0" fillId="5" borderId="12" xfId="0" applyNumberFormat="1" applyFill="1" applyBorder="1" applyAlignment="1">
      <alignment horizontal="center" vertical="center" wrapText="1"/>
    </xf>
    <xf numFmtId="176" fontId="21" fillId="5" borderId="13" xfId="0" applyNumberFormat="1" applyFont="1" applyFill="1" applyBorder="1" applyAlignment="1">
      <alignment horizontal="center" vertical="center" wrapText="1"/>
    </xf>
    <xf numFmtId="176" fontId="21" fillId="5" borderId="30" xfId="0" applyNumberFormat="1" applyFont="1" applyFill="1" applyBorder="1" applyAlignment="1">
      <alignment horizontal="center" vertical="center" wrapText="1"/>
    </xf>
    <xf numFmtId="176" fontId="21" fillId="5" borderId="14" xfId="0" applyNumberFormat="1" applyFont="1" applyFill="1" applyBorder="1" applyAlignment="1">
      <alignment horizontal="center" vertical="center" wrapText="1"/>
    </xf>
    <xf numFmtId="176" fontId="0" fillId="0" borderId="0" xfId="0" applyNumberFormat="1">
      <alignment vertical="center"/>
    </xf>
    <xf numFmtId="176" fontId="0" fillId="0" borderId="1" xfId="0" applyNumberFormat="1" applyBorder="1" applyAlignment="1">
      <alignment horizontal="center" vertical="center"/>
    </xf>
    <xf numFmtId="176" fontId="21" fillId="0" borderId="0" xfId="0" applyNumberFormat="1" applyFont="1">
      <alignment vertical="center"/>
    </xf>
    <xf numFmtId="176" fontId="0" fillId="0" borderId="0" xfId="0" applyNumberFormat="1" applyAlignment="1">
      <alignment horizontal="right" vertical="center" indent="1"/>
    </xf>
    <xf numFmtId="176" fontId="4" fillId="0" borderId="0" xfId="0" applyNumberFormat="1" applyFont="1" applyAlignment="1">
      <alignment horizontal="left" vertical="center" indent="1" shrinkToFit="1"/>
    </xf>
    <xf numFmtId="176" fontId="0" fillId="0" borderId="0" xfId="0" applyNumberFormat="1" applyAlignment="1">
      <alignment horizontal="center" vertical="center" shrinkToFit="1"/>
    </xf>
    <xf numFmtId="0" fontId="0" fillId="0" borderId="0" xfId="0" applyAlignment="1">
      <alignment vertical="center" wrapText="1"/>
    </xf>
    <xf numFmtId="0" fontId="0" fillId="0" borderId="0" xfId="0" applyAlignment="1">
      <alignment horizontal="center" vertical="center"/>
    </xf>
    <xf numFmtId="0" fontId="0" fillId="0" borderId="0" xfId="0" applyAlignment="1">
      <alignment vertical="center" shrinkToFit="1"/>
    </xf>
    <xf numFmtId="0" fontId="0" fillId="0" borderId="0" xfId="0" applyFill="1" applyAlignment="1">
      <alignment horizontal="left" vertical="top"/>
    </xf>
    <xf numFmtId="0" fontId="0" fillId="0" borderId="0" xfId="0">
      <alignment vertical="center"/>
    </xf>
    <xf numFmtId="0" fontId="0" fillId="0" borderId="0" xfId="0" applyFill="1" applyAlignment="1">
      <alignment vertical="center" shrinkToFit="1"/>
    </xf>
    <xf numFmtId="0" fontId="27" fillId="0" borderId="0" xfId="0" applyFont="1" applyAlignment="1">
      <alignment vertical="center" wrapText="1"/>
    </xf>
    <xf numFmtId="176" fontId="0" fillId="0" borderId="0" xfId="0" applyNumberFormat="1" applyAlignment="1">
      <alignment horizontal="right" vertical="center"/>
    </xf>
    <xf numFmtId="0" fontId="25" fillId="0" borderId="120" xfId="0" applyFont="1" applyBorder="1" applyAlignment="1">
      <alignment horizontal="center" vertical="center"/>
    </xf>
    <xf numFmtId="0" fontId="25" fillId="0" borderId="17" xfId="0" applyFont="1" applyBorder="1" applyAlignment="1">
      <alignment horizontal="center" vertical="center"/>
    </xf>
    <xf numFmtId="0" fontId="25" fillId="0" borderId="68" xfId="0" applyFont="1" applyBorder="1" applyAlignment="1">
      <alignment horizontal="center" vertical="center"/>
    </xf>
    <xf numFmtId="0" fontId="25" fillId="0" borderId="72" xfId="0" applyFont="1" applyBorder="1" applyAlignment="1">
      <alignment horizontal="center" vertical="center"/>
    </xf>
    <xf numFmtId="0" fontId="26" fillId="0" borderId="0" xfId="0" applyFont="1" applyAlignment="1">
      <alignment vertical="center" wrapText="1"/>
    </xf>
  </cellXfs>
  <cellStyles count="3">
    <cellStyle name="桁区切り" xfId="2" builtinId="6"/>
    <cellStyle name="標準" xfId="0" builtinId="0"/>
    <cellStyle name="標準 2" xfId="1" xr:uid="{00000000-0005-0000-0000-000002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6.xml.rels><?xml version="1.0" encoding="UTF-8" standalone="yes"?>
<Relationships xmlns="http://schemas.openxmlformats.org/package/2006/relationships"><Relationship Id="rId1" Type="http://schemas.openxmlformats.org/officeDocument/2006/relationships/hyperlink" Target="#&#12422;&#12358;&#12385;&#12423;&#37504;&#34892;&#12398;&#21475;&#24231;&#30058;&#21495;!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30</xdr:col>
      <xdr:colOff>0</xdr:colOff>
      <xdr:row>2</xdr:row>
      <xdr:rowOff>0</xdr:rowOff>
    </xdr:from>
    <xdr:to>
      <xdr:col>38</xdr:col>
      <xdr:colOff>84859</xdr:colOff>
      <xdr:row>52</xdr:row>
      <xdr:rowOff>1681</xdr:rowOff>
    </xdr:to>
    <xdr:grpSp>
      <xdr:nvGrpSpPr>
        <xdr:cNvPr id="9" name="グループ化 8">
          <a:extLst>
            <a:ext uri="{FF2B5EF4-FFF2-40B4-BE49-F238E27FC236}">
              <a16:creationId xmlns:a16="http://schemas.microsoft.com/office/drawing/2014/main" id="{608A603F-60E7-496A-88EA-C29081F2DF16}"/>
            </a:ext>
          </a:extLst>
        </xdr:cNvPr>
        <xdr:cNvGrpSpPr/>
      </xdr:nvGrpSpPr>
      <xdr:grpSpPr>
        <a:xfrm>
          <a:off x="8404412" y="470647"/>
          <a:ext cx="5553329" cy="11868710"/>
          <a:chOff x="7757222" y="435349"/>
          <a:chExt cx="5553329" cy="11868710"/>
        </a:xfrm>
      </xdr:grpSpPr>
      <xdr:sp macro="" textlink="">
        <xdr:nvSpPr>
          <xdr:cNvPr id="2" name="テキスト ボックス 1">
            <a:extLst>
              <a:ext uri="{FF2B5EF4-FFF2-40B4-BE49-F238E27FC236}">
                <a16:creationId xmlns:a16="http://schemas.microsoft.com/office/drawing/2014/main" id="{664F6FC0-1247-4E37-A303-15B58707D987}"/>
              </a:ext>
            </a:extLst>
          </xdr:cNvPr>
          <xdr:cNvSpPr txBox="1"/>
        </xdr:nvSpPr>
        <xdr:spPr>
          <a:xfrm>
            <a:off x="7757222" y="435349"/>
            <a:ext cx="5553329" cy="118687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こちらの入力シートに必要事項を入力いただくことで申請書類等が作成可能です。</a:t>
            </a:r>
          </a:p>
          <a:p>
            <a:r>
              <a:rPr kumimoji="1" lang="ja-JP" altLang="en-US" sz="1800"/>
              <a:t>・着色されているセルについて</a:t>
            </a:r>
            <a:endParaRPr kumimoji="1" lang="en-US" altLang="ja-JP" sz="1800"/>
          </a:p>
          <a:p>
            <a:endParaRPr kumimoji="1" lang="en-US" altLang="ja-JP" sz="1800"/>
          </a:p>
          <a:p>
            <a:r>
              <a:rPr kumimoji="1" lang="ja-JP" altLang="en-US" sz="1800"/>
              <a:t>　　　　　　直接入力するセルです。</a:t>
            </a:r>
            <a:endParaRPr kumimoji="1" lang="en-US" altLang="ja-JP" sz="1800"/>
          </a:p>
          <a:p>
            <a:r>
              <a:rPr kumimoji="1" lang="ja-JP" altLang="en-US" sz="1800"/>
              <a:t>　　　　　　リストから選択するセルです。</a:t>
            </a:r>
            <a:endParaRPr kumimoji="1" lang="en-US" altLang="ja-JP" sz="1800"/>
          </a:p>
          <a:p>
            <a:r>
              <a:rPr kumimoji="1" lang="ja-JP" altLang="en-US" sz="1800"/>
              <a:t>　　　　　　自動入力されるセルです。</a:t>
            </a:r>
          </a:p>
          <a:p>
            <a:endParaRPr kumimoji="1" lang="en-US" altLang="ja-JP" sz="1100"/>
          </a:p>
          <a:p>
            <a:endParaRPr kumimoji="1" lang="en-US" altLang="ja-JP" sz="1100"/>
          </a:p>
          <a:p>
            <a:endParaRPr kumimoji="1" lang="en-US" altLang="ja-JP" sz="1100"/>
          </a:p>
          <a:p>
            <a:r>
              <a:rPr kumimoji="1" lang="ja-JP" altLang="en-US" sz="1400"/>
              <a:t>・補助金申請時</a:t>
            </a:r>
            <a:endParaRPr kumimoji="1" lang="en-US" altLang="ja-JP" sz="1400"/>
          </a:p>
          <a:p>
            <a:r>
              <a:rPr kumimoji="1" lang="ja-JP" altLang="en-US" sz="1100"/>
              <a:t>「１　申請者情報」～　「３　交付申請書」までの項目を入力</a:t>
            </a:r>
            <a:endParaRPr kumimoji="1" lang="en-US" altLang="ja-JP" sz="1100"/>
          </a:p>
          <a:p>
            <a:r>
              <a:rPr kumimoji="1" lang="ja-JP" altLang="en-US" sz="1100"/>
              <a:t>「交付申請書」「相手方登録申出書」シートを印刷</a:t>
            </a:r>
            <a:endParaRPr kumimoji="1" lang="en-US" altLang="ja-JP" sz="1100"/>
          </a:p>
          <a:p>
            <a:endParaRPr kumimoji="1" lang="en-US" altLang="ja-JP" sz="1100"/>
          </a:p>
          <a:p>
            <a:r>
              <a:rPr kumimoji="1" lang="ja-JP" altLang="en-US" sz="1400"/>
              <a:t>・設計完了時</a:t>
            </a:r>
            <a:endParaRPr kumimoji="1" lang="en-US" altLang="ja-JP" sz="1400"/>
          </a:p>
          <a:p>
            <a:r>
              <a:rPr kumimoji="1" lang="ja-JP" altLang="en-US" sz="1100"/>
              <a:t>「４　設計完了報告書」の項目を入力</a:t>
            </a:r>
            <a:endParaRPr kumimoji="1" lang="en-US" altLang="ja-JP" sz="1100"/>
          </a:p>
          <a:p>
            <a:r>
              <a:rPr kumimoji="1" lang="ja-JP" altLang="en-US" sz="1100"/>
              <a:t>「設計完了報告書」のシートを印刷</a:t>
            </a:r>
            <a:endParaRPr kumimoji="1" lang="en-US" altLang="ja-JP" sz="1100"/>
          </a:p>
          <a:p>
            <a:endParaRPr kumimoji="1" lang="en-US" altLang="ja-JP" sz="1100"/>
          </a:p>
          <a:p>
            <a:r>
              <a:rPr kumimoji="1" lang="ja-JP" altLang="en-US" sz="1400"/>
              <a:t>・工事完了時</a:t>
            </a:r>
            <a:endParaRPr kumimoji="1" lang="en-US" altLang="ja-JP" sz="1400"/>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　工事完了報告書</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　請求書」</a:t>
            </a:r>
            <a:r>
              <a:rPr kumimoji="1" lang="ja-JP" altLang="ja-JP" sz="1100">
                <a:solidFill>
                  <a:schemeClr val="dk1"/>
                </a:solidFill>
                <a:effectLst/>
                <a:latin typeface="+mn-lt"/>
                <a:ea typeface="+mn-ea"/>
                <a:cs typeface="+mn-cs"/>
              </a:rPr>
              <a:t>の項目を入力</a:t>
            </a:r>
            <a:endParaRPr lang="ja-JP" altLang="ja-JP" sz="12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工事</a:t>
            </a:r>
            <a:r>
              <a:rPr kumimoji="1" lang="ja-JP" altLang="ja-JP" sz="1100">
                <a:solidFill>
                  <a:schemeClr val="dk1"/>
                </a:solidFill>
                <a:effectLst/>
                <a:latin typeface="+mn-lt"/>
                <a:ea typeface="+mn-ea"/>
                <a:cs typeface="+mn-cs"/>
              </a:rPr>
              <a:t>完了報告書」</a:t>
            </a:r>
            <a:r>
              <a:rPr kumimoji="1" lang="ja-JP" altLang="en-US" sz="1100">
                <a:solidFill>
                  <a:schemeClr val="dk1"/>
                </a:solidFill>
                <a:effectLst/>
                <a:latin typeface="+mn-lt"/>
                <a:ea typeface="+mn-ea"/>
                <a:cs typeface="+mn-cs"/>
              </a:rPr>
              <a:t>「請求書」</a:t>
            </a:r>
            <a:r>
              <a:rPr kumimoji="1" lang="ja-JP" altLang="ja-JP" sz="1100">
                <a:solidFill>
                  <a:schemeClr val="dk1"/>
                </a:solidFill>
                <a:effectLst/>
                <a:latin typeface="+mn-lt"/>
                <a:ea typeface="+mn-ea"/>
                <a:cs typeface="+mn-cs"/>
              </a:rPr>
              <a:t>のシートを印刷</a:t>
            </a:r>
            <a:endParaRPr lang="ja-JP" altLang="ja-JP" sz="1200">
              <a:effectLst/>
            </a:endParaRPr>
          </a:p>
          <a:p>
            <a:endParaRPr kumimoji="1" lang="en-US" altLang="ja-JP" sz="1200"/>
          </a:p>
          <a:p>
            <a:r>
              <a:rPr kumimoji="1" lang="ja-JP" altLang="en-US" sz="1400"/>
              <a:t>・住所変更時</a:t>
            </a:r>
            <a:endParaRPr kumimoji="1" lang="en-US" altLang="ja-JP" sz="1400"/>
          </a:p>
          <a:p>
            <a:r>
              <a:rPr kumimoji="1" lang="ja-JP" altLang="en-US" sz="1100"/>
              <a:t>「７　変更承認申請書」の項目を入力</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変更申請</a:t>
            </a:r>
            <a:r>
              <a:rPr kumimoji="1" lang="ja-JP" altLang="ja-JP" sz="1100">
                <a:solidFill>
                  <a:schemeClr val="dk1"/>
                </a:solidFill>
                <a:effectLst/>
                <a:latin typeface="+mn-lt"/>
                <a:ea typeface="+mn-ea"/>
                <a:cs typeface="+mn-cs"/>
              </a:rPr>
              <a:t>」のシートを印刷</a:t>
            </a:r>
            <a:endParaRPr lang="ja-JP" altLang="ja-JP">
              <a:effectLst/>
            </a:endParaRPr>
          </a:p>
          <a:p>
            <a:endParaRPr kumimoji="1" lang="en-US" altLang="ja-JP" sz="1100"/>
          </a:p>
          <a:p>
            <a:endParaRPr kumimoji="1" lang="en-US" altLang="ja-JP" sz="1400"/>
          </a:p>
          <a:p>
            <a:r>
              <a:rPr kumimoji="1" lang="ja-JP" altLang="en-US" sz="1400"/>
              <a:t>・補助廃止時</a:t>
            </a:r>
            <a:endParaRPr kumimoji="1" lang="en-US" altLang="ja-JP" sz="1400"/>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　廃止届</a:t>
            </a:r>
            <a:r>
              <a:rPr kumimoji="1" lang="ja-JP" altLang="ja-JP" sz="1100">
                <a:solidFill>
                  <a:schemeClr val="dk1"/>
                </a:solidFill>
                <a:effectLst/>
                <a:latin typeface="+mn-lt"/>
                <a:ea typeface="+mn-ea"/>
                <a:cs typeface="+mn-cs"/>
              </a:rPr>
              <a:t>」の項目を入力</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廃止届</a:t>
            </a:r>
            <a:r>
              <a:rPr kumimoji="1" lang="ja-JP" altLang="ja-JP" sz="1100">
                <a:solidFill>
                  <a:schemeClr val="dk1"/>
                </a:solidFill>
                <a:effectLst/>
                <a:latin typeface="+mn-lt"/>
                <a:ea typeface="+mn-ea"/>
                <a:cs typeface="+mn-cs"/>
              </a:rPr>
              <a:t>」のシートを印刷</a:t>
            </a:r>
            <a:endParaRPr lang="ja-JP" altLang="ja-JP" sz="1400">
              <a:effectLst/>
            </a:endParaRPr>
          </a:p>
          <a:p>
            <a:endParaRPr kumimoji="1" lang="en-US" altLang="ja-JP" sz="1400"/>
          </a:p>
          <a:p>
            <a:r>
              <a:rPr kumimoji="1" lang="ja-JP" altLang="en-US" sz="1400"/>
              <a:t>・代理受領時</a:t>
            </a:r>
          </a:p>
          <a:p>
            <a:r>
              <a:rPr kumimoji="1" lang="ja-JP" altLang="en-US" sz="1100"/>
              <a:t>「</a:t>
            </a:r>
            <a:r>
              <a:rPr kumimoji="1" lang="en-US" altLang="ja-JP" sz="1100"/>
              <a:t>9</a:t>
            </a:r>
            <a:r>
              <a:rPr kumimoji="1" lang="ja-JP" altLang="en-US" sz="1100"/>
              <a:t>　代理受領予定申請」の項目を入力</a:t>
            </a:r>
          </a:p>
          <a:p>
            <a:r>
              <a:rPr kumimoji="1" lang="ja-JP" altLang="en-US" sz="1100"/>
              <a:t>「代理受領予定申請」のシートを印刷　交付決定後に提出</a:t>
            </a:r>
          </a:p>
          <a:p>
            <a:endParaRPr kumimoji="1" lang="en-US" altLang="ja-JP" sz="1400"/>
          </a:p>
          <a:p>
            <a:r>
              <a:rPr kumimoji="1" lang="ja-JP" altLang="en-US" sz="1100"/>
              <a:t>「</a:t>
            </a:r>
            <a:r>
              <a:rPr kumimoji="1" lang="en-US" altLang="ja-JP" sz="1100"/>
              <a:t>12</a:t>
            </a:r>
            <a:r>
              <a:rPr kumimoji="1" lang="ja-JP" altLang="en-US" sz="1100"/>
              <a:t>　代理受領利用申請」は工事完了報告と同時に提出</a:t>
            </a:r>
            <a:endParaRPr kumimoji="1" lang="en-US" altLang="ja-JP" sz="1100"/>
          </a:p>
          <a:p>
            <a:endParaRPr kumimoji="1" lang="en-US" altLang="ja-JP" sz="1100"/>
          </a:p>
          <a:p>
            <a:r>
              <a:rPr kumimoji="1" lang="ja-JP" altLang="en-US" sz="1100"/>
              <a:t>「</a:t>
            </a:r>
            <a:r>
              <a:rPr kumimoji="1" lang="en-US" altLang="ja-JP" sz="1100"/>
              <a:t>13</a:t>
            </a:r>
            <a:r>
              <a:rPr kumimoji="1" lang="ja-JP" altLang="en-US" sz="1100"/>
              <a:t>　代理受領委任状」</a:t>
            </a:r>
            <a:endParaRPr kumimoji="1" lang="en-US" altLang="ja-JP" sz="1100"/>
          </a:p>
          <a:p>
            <a:r>
              <a:rPr kumimoji="1" lang="ja-JP" altLang="en-US" sz="1100"/>
              <a:t>「</a:t>
            </a:r>
            <a:r>
              <a:rPr kumimoji="1" lang="en-US" altLang="ja-JP" sz="1100"/>
              <a:t>14</a:t>
            </a:r>
            <a:r>
              <a:rPr kumimoji="1" lang="ja-JP" altLang="en-US" sz="1100"/>
              <a:t>　代理受領請求書」</a:t>
            </a:r>
            <a:endParaRPr kumimoji="1" lang="en-US" altLang="ja-JP" sz="1100"/>
          </a:p>
          <a:p>
            <a:r>
              <a:rPr kumimoji="1" lang="ja-JP" altLang="en-US" sz="1100"/>
              <a:t>　交付確定通知発送後に提出願います。</a:t>
            </a:r>
          </a:p>
        </xdr:txBody>
      </xdr:sp>
      <xdr:sp macro="" textlink="">
        <xdr:nvSpPr>
          <xdr:cNvPr id="4" name="テキスト ボックス 3">
            <a:extLst>
              <a:ext uri="{FF2B5EF4-FFF2-40B4-BE49-F238E27FC236}">
                <a16:creationId xmlns:a16="http://schemas.microsoft.com/office/drawing/2014/main" id="{3BF45D57-964A-476A-8C1D-25EFBFEF48F4}"/>
              </a:ext>
            </a:extLst>
          </xdr:cNvPr>
          <xdr:cNvSpPr txBox="1"/>
        </xdr:nvSpPr>
        <xdr:spPr>
          <a:xfrm>
            <a:off x="8036751" y="1972632"/>
            <a:ext cx="1070270" cy="303660"/>
          </a:xfrm>
          <a:prstGeom prst="rect">
            <a:avLst/>
          </a:prstGeom>
          <a:solidFill>
            <a:srgbClr val="FFFF00"/>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直接入力</a:t>
            </a:r>
            <a:endParaRPr kumimoji="1" lang="ja-JP" altLang="en-US" sz="900"/>
          </a:p>
        </xdr:txBody>
      </xdr:sp>
      <xdr:sp macro="" textlink="">
        <xdr:nvSpPr>
          <xdr:cNvPr id="5" name="テキスト ボックス 4">
            <a:extLst>
              <a:ext uri="{FF2B5EF4-FFF2-40B4-BE49-F238E27FC236}">
                <a16:creationId xmlns:a16="http://schemas.microsoft.com/office/drawing/2014/main" id="{4606E18B-3B6C-4CE6-9367-54012CA64947}"/>
              </a:ext>
            </a:extLst>
          </xdr:cNvPr>
          <xdr:cNvSpPr txBox="1"/>
        </xdr:nvSpPr>
        <xdr:spPr>
          <a:xfrm>
            <a:off x="8046068" y="2352207"/>
            <a:ext cx="1060952" cy="303660"/>
          </a:xfrm>
          <a:prstGeom prst="rect">
            <a:avLst/>
          </a:prstGeom>
          <a:solidFill>
            <a:schemeClr val="accent6">
              <a:lumMod val="20000"/>
              <a:lumOff val="80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リスト選択</a:t>
            </a:r>
            <a:endParaRPr kumimoji="1" lang="ja-JP" altLang="en-US" sz="900"/>
          </a:p>
        </xdr:txBody>
      </xdr:sp>
      <xdr:sp macro="" textlink="">
        <xdr:nvSpPr>
          <xdr:cNvPr id="6" name="テキスト ボックス 5">
            <a:extLst>
              <a:ext uri="{FF2B5EF4-FFF2-40B4-BE49-F238E27FC236}">
                <a16:creationId xmlns:a16="http://schemas.microsoft.com/office/drawing/2014/main" id="{41ACF3B1-99BF-442D-AF53-28CD67B61D4B}"/>
              </a:ext>
            </a:extLst>
          </xdr:cNvPr>
          <xdr:cNvSpPr txBox="1"/>
        </xdr:nvSpPr>
        <xdr:spPr>
          <a:xfrm>
            <a:off x="8055386" y="2722294"/>
            <a:ext cx="1051636" cy="303660"/>
          </a:xfrm>
          <a:prstGeom prst="rect">
            <a:avLst/>
          </a:prstGeom>
          <a:solidFill>
            <a:schemeClr val="accent2">
              <a:lumMod val="20000"/>
              <a:lumOff val="80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自動入力</a:t>
            </a:r>
            <a:endParaRPr kumimoji="1" lang="ja-JP" altLang="en-US" sz="9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32</xdr:row>
      <xdr:rowOff>95250</xdr:rowOff>
    </xdr:from>
    <xdr:to>
      <xdr:col>1</xdr:col>
      <xdr:colOff>83819</xdr:colOff>
      <xdr:row>33</xdr:row>
      <xdr:rowOff>276225</xdr:rowOff>
    </xdr:to>
    <xdr:sp macro="" textlink="">
      <xdr:nvSpPr>
        <xdr:cNvPr id="2" name="左大かっこ 1">
          <a:extLst>
            <a:ext uri="{FF2B5EF4-FFF2-40B4-BE49-F238E27FC236}">
              <a16:creationId xmlns:a16="http://schemas.microsoft.com/office/drawing/2014/main" id="{00000000-0008-0000-0800-000002000000}"/>
            </a:ext>
          </a:extLst>
        </xdr:cNvPr>
        <xdr:cNvSpPr/>
      </xdr:nvSpPr>
      <xdr:spPr>
        <a:xfrm>
          <a:off x="361950" y="7372350"/>
          <a:ext cx="45719" cy="3238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twoCellAnchor>
    <xdr:from>
      <xdr:col>2</xdr:col>
      <xdr:colOff>314325</xdr:colOff>
      <xdr:row>32</xdr:row>
      <xdr:rowOff>104774</xdr:rowOff>
    </xdr:from>
    <xdr:to>
      <xdr:col>2</xdr:col>
      <xdr:colOff>360044</xdr:colOff>
      <xdr:row>33</xdr:row>
      <xdr:rowOff>276224</xdr:rowOff>
    </xdr:to>
    <xdr:sp macro="" textlink="">
      <xdr:nvSpPr>
        <xdr:cNvPr id="3" name="右大かっこ 2">
          <a:extLst>
            <a:ext uri="{FF2B5EF4-FFF2-40B4-BE49-F238E27FC236}">
              <a16:creationId xmlns:a16="http://schemas.microsoft.com/office/drawing/2014/main" id="{00000000-0008-0000-0800-000003000000}"/>
            </a:ext>
          </a:extLst>
        </xdr:cNvPr>
        <xdr:cNvSpPr/>
      </xdr:nvSpPr>
      <xdr:spPr>
        <a:xfrm>
          <a:off x="1038225" y="7381874"/>
          <a:ext cx="45719" cy="3143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twoCellAnchor>
    <xdr:from>
      <xdr:col>25</xdr:col>
      <xdr:colOff>173131</xdr:colOff>
      <xdr:row>11</xdr:row>
      <xdr:rowOff>6163</xdr:rowOff>
    </xdr:from>
    <xdr:to>
      <xdr:col>25</xdr:col>
      <xdr:colOff>220756</xdr:colOff>
      <xdr:row>12</xdr:row>
      <xdr:rowOff>234763</xdr:rowOff>
    </xdr:to>
    <xdr:sp macro="" textlink="">
      <xdr:nvSpPr>
        <xdr:cNvPr id="4" name="右大かっこ 3">
          <a:extLst>
            <a:ext uri="{FF2B5EF4-FFF2-40B4-BE49-F238E27FC236}">
              <a16:creationId xmlns:a16="http://schemas.microsoft.com/office/drawing/2014/main" id="{00000000-0008-0000-0800-000004000000}"/>
            </a:ext>
          </a:extLst>
        </xdr:cNvPr>
        <xdr:cNvSpPr/>
      </xdr:nvSpPr>
      <xdr:spPr>
        <a:xfrm>
          <a:off x="7266455" y="1776692"/>
          <a:ext cx="47625" cy="519953"/>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184336</xdr:colOff>
      <xdr:row>13</xdr:row>
      <xdr:rowOff>38099</xdr:rowOff>
    </xdr:from>
    <xdr:to>
      <xdr:col>25</xdr:col>
      <xdr:colOff>230055</xdr:colOff>
      <xdr:row>17</xdr:row>
      <xdr:rowOff>295274</xdr:rowOff>
    </xdr:to>
    <xdr:sp macro="" textlink="">
      <xdr:nvSpPr>
        <xdr:cNvPr id="5" name="右大かっこ 4">
          <a:extLst>
            <a:ext uri="{FF2B5EF4-FFF2-40B4-BE49-F238E27FC236}">
              <a16:creationId xmlns:a16="http://schemas.microsoft.com/office/drawing/2014/main" id="{00000000-0008-0000-0800-000005000000}"/>
            </a:ext>
          </a:extLst>
        </xdr:cNvPr>
        <xdr:cNvSpPr/>
      </xdr:nvSpPr>
      <xdr:spPr>
        <a:xfrm>
          <a:off x="7277660" y="2391334"/>
          <a:ext cx="45719" cy="1512234"/>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187698</xdr:colOff>
      <xdr:row>30</xdr:row>
      <xdr:rowOff>17369</xdr:rowOff>
    </xdr:from>
    <xdr:to>
      <xdr:col>25</xdr:col>
      <xdr:colOff>235323</xdr:colOff>
      <xdr:row>33</xdr:row>
      <xdr:rowOff>265019</xdr:rowOff>
    </xdr:to>
    <xdr:sp macro="" textlink="">
      <xdr:nvSpPr>
        <xdr:cNvPr id="6" name="右大かっこ 5">
          <a:extLst>
            <a:ext uri="{FF2B5EF4-FFF2-40B4-BE49-F238E27FC236}">
              <a16:creationId xmlns:a16="http://schemas.microsoft.com/office/drawing/2014/main" id="{00000000-0008-0000-0800-000006000000}"/>
            </a:ext>
          </a:extLst>
        </xdr:cNvPr>
        <xdr:cNvSpPr/>
      </xdr:nvSpPr>
      <xdr:spPr>
        <a:xfrm>
          <a:off x="7281022" y="7077075"/>
          <a:ext cx="47625" cy="684679"/>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187698</xdr:colOff>
      <xdr:row>34</xdr:row>
      <xdr:rowOff>7844</xdr:rowOff>
    </xdr:from>
    <xdr:to>
      <xdr:col>25</xdr:col>
      <xdr:colOff>233417</xdr:colOff>
      <xdr:row>36</xdr:row>
      <xdr:rowOff>303120</xdr:rowOff>
    </xdr:to>
    <xdr:sp macro="" textlink="">
      <xdr:nvSpPr>
        <xdr:cNvPr id="7" name="右大かっこ 6">
          <a:extLst>
            <a:ext uri="{FF2B5EF4-FFF2-40B4-BE49-F238E27FC236}">
              <a16:creationId xmlns:a16="http://schemas.microsoft.com/office/drawing/2014/main" id="{00000000-0008-0000-0800-000007000000}"/>
            </a:ext>
          </a:extLst>
        </xdr:cNvPr>
        <xdr:cNvSpPr/>
      </xdr:nvSpPr>
      <xdr:spPr>
        <a:xfrm>
          <a:off x="7281022" y="7818344"/>
          <a:ext cx="45719" cy="799541"/>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165735</xdr:colOff>
      <xdr:row>56</xdr:row>
      <xdr:rowOff>93980</xdr:rowOff>
    </xdr:from>
    <xdr:to>
      <xdr:col>10</xdr:col>
      <xdr:colOff>394335</xdr:colOff>
      <xdr:row>56</xdr:row>
      <xdr:rowOff>93980</xdr:rowOff>
    </xdr:to>
    <xdr:cxnSp macro="">
      <xdr:nvCxnSpPr>
        <xdr:cNvPr id="3" name="Line 3">
          <a:extLst>
            <a:ext uri="{FF2B5EF4-FFF2-40B4-BE49-F238E27FC236}">
              <a16:creationId xmlns:a16="http://schemas.microsoft.com/office/drawing/2014/main" id="{00000000-0008-0000-0600-000003000000}"/>
            </a:ext>
          </a:extLst>
        </xdr:cNvPr>
        <xdr:cNvCxnSpPr>
          <a:cxnSpLocks noChangeShapeType="1"/>
        </xdr:cNvCxnSpPr>
      </xdr:nvCxnSpPr>
      <xdr:spPr bwMode="auto">
        <a:xfrm>
          <a:off x="1651635" y="7056755"/>
          <a:ext cx="4343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0</xdr:col>
      <xdr:colOff>1</xdr:colOff>
      <xdr:row>12</xdr:row>
      <xdr:rowOff>0</xdr:rowOff>
    </xdr:from>
    <xdr:to>
      <xdr:col>1</xdr:col>
      <xdr:colOff>0</xdr:colOff>
      <xdr:row>14</xdr:row>
      <xdr:rowOff>0</xdr:rowOff>
    </xdr:to>
    <xdr:cxnSp macro="">
      <xdr:nvCxnSpPr>
        <xdr:cNvPr id="7" name="直線コネクタ 6">
          <a:extLst>
            <a:ext uri="{FF2B5EF4-FFF2-40B4-BE49-F238E27FC236}">
              <a16:creationId xmlns:a16="http://schemas.microsoft.com/office/drawing/2014/main" id="{00000000-0008-0000-0600-000007000000}"/>
            </a:ext>
          </a:extLst>
        </xdr:cNvPr>
        <xdr:cNvCxnSpPr/>
      </xdr:nvCxnSpPr>
      <xdr:spPr>
        <a:xfrm flipH="1" flipV="1">
          <a:off x="1" y="3267075"/>
          <a:ext cx="2447924" cy="476250"/>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165735</xdr:colOff>
      <xdr:row>64</xdr:row>
      <xdr:rowOff>102870</xdr:rowOff>
    </xdr:from>
    <xdr:to>
      <xdr:col>11</xdr:col>
      <xdr:colOff>394335</xdr:colOff>
      <xdr:row>64</xdr:row>
      <xdr:rowOff>102870</xdr:rowOff>
    </xdr:to>
    <xdr:cxnSp macro="">
      <xdr:nvCxnSpPr>
        <xdr:cNvPr id="2" name="Line 2">
          <a:extLst>
            <a:ext uri="{FF2B5EF4-FFF2-40B4-BE49-F238E27FC236}">
              <a16:creationId xmlns:a16="http://schemas.microsoft.com/office/drawing/2014/main" id="{00000000-0008-0000-0500-000002000000}"/>
            </a:ext>
          </a:extLst>
        </xdr:cNvPr>
        <xdr:cNvCxnSpPr>
          <a:cxnSpLocks noChangeShapeType="1"/>
        </xdr:cNvCxnSpPr>
      </xdr:nvCxnSpPr>
      <xdr:spPr bwMode="auto">
        <a:xfrm>
          <a:off x="1651635" y="8084820"/>
          <a:ext cx="4343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0</xdr:col>
      <xdr:colOff>0</xdr:colOff>
      <xdr:row>13</xdr:row>
      <xdr:rowOff>0</xdr:rowOff>
    </xdr:from>
    <xdr:to>
      <xdr:col>1</xdr:col>
      <xdr:colOff>0</xdr:colOff>
      <xdr:row>16</xdr:row>
      <xdr:rowOff>0</xdr:rowOff>
    </xdr:to>
    <xdr:cxnSp macro="">
      <xdr:nvCxnSpPr>
        <xdr:cNvPr id="4" name="直線コネクタ 3">
          <a:extLst>
            <a:ext uri="{FF2B5EF4-FFF2-40B4-BE49-F238E27FC236}">
              <a16:creationId xmlns:a16="http://schemas.microsoft.com/office/drawing/2014/main" id="{00000000-0008-0000-0500-000004000000}"/>
            </a:ext>
          </a:extLst>
        </xdr:cNvPr>
        <xdr:cNvCxnSpPr/>
      </xdr:nvCxnSpPr>
      <xdr:spPr>
        <a:xfrm flipH="1" flipV="1">
          <a:off x="0" y="3752850"/>
          <a:ext cx="2286000" cy="704850"/>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308741</xdr:colOff>
      <xdr:row>11</xdr:row>
      <xdr:rowOff>1</xdr:rowOff>
    </xdr:from>
    <xdr:to>
      <xdr:col>11</xdr:col>
      <xdr:colOff>0</xdr:colOff>
      <xdr:row>15</xdr:row>
      <xdr:rowOff>1</xdr:rowOff>
    </xdr:to>
    <xdr:sp macro="" textlink="">
      <xdr:nvSpPr>
        <xdr:cNvPr id="2" name="大かっこ 1">
          <a:extLst>
            <a:ext uri="{FF2B5EF4-FFF2-40B4-BE49-F238E27FC236}">
              <a16:creationId xmlns:a16="http://schemas.microsoft.com/office/drawing/2014/main" id="{8A8BFBC1-0822-4B68-B6E7-E50EAB7C166D}"/>
            </a:ext>
          </a:extLst>
        </xdr:cNvPr>
        <xdr:cNvSpPr/>
      </xdr:nvSpPr>
      <xdr:spPr>
        <a:xfrm>
          <a:off x="2191329" y="3697942"/>
          <a:ext cx="3859847" cy="986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2724149</xdr:colOff>
      <xdr:row>9</xdr:row>
      <xdr:rowOff>0</xdr:rowOff>
    </xdr:from>
    <xdr:to>
      <xdr:col>2</xdr:col>
      <xdr:colOff>3810000</xdr:colOff>
      <xdr:row>9</xdr:row>
      <xdr:rowOff>238125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DCCDB5CD-EDF1-4BAA-B126-C65FB150010B}"/>
            </a:ext>
          </a:extLst>
        </xdr:cNvPr>
        <xdr:cNvSpPr txBox="1"/>
      </xdr:nvSpPr>
      <xdr:spPr>
        <a:xfrm flipH="1">
          <a:off x="4972049" y="3333750"/>
          <a:ext cx="1085851" cy="238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別シート参照</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7</xdr:col>
      <xdr:colOff>237495</xdr:colOff>
      <xdr:row>30</xdr:row>
      <xdr:rowOff>227708</xdr:rowOff>
    </xdr:to>
    <xdr:pic>
      <xdr:nvPicPr>
        <xdr:cNvPr id="2" name="図 1">
          <a:extLst>
            <a:ext uri="{FF2B5EF4-FFF2-40B4-BE49-F238E27FC236}">
              <a16:creationId xmlns:a16="http://schemas.microsoft.com/office/drawing/2014/main" id="{A66AB6D2-8044-4A84-ACA2-B680848AAC20}"/>
            </a:ext>
          </a:extLst>
        </xdr:cNvPr>
        <xdr:cNvPicPr>
          <a:picLocks noChangeAspect="1"/>
        </xdr:cNvPicPr>
      </xdr:nvPicPr>
      <xdr:blipFill>
        <a:blip xmlns:r="http://schemas.openxmlformats.org/officeDocument/2006/relationships" r:embed="rId1"/>
        <a:stretch>
          <a:fillRect/>
        </a:stretch>
      </xdr:blipFill>
      <xdr:spPr>
        <a:xfrm>
          <a:off x="0" y="238125"/>
          <a:ext cx="5038095" cy="7133333"/>
        </a:xfrm>
        <a:prstGeom prst="rect">
          <a:avLst/>
        </a:prstGeom>
      </xdr:spPr>
    </xdr:pic>
    <xdr:clientData/>
  </xdr:twoCellAnchor>
  <xdr:twoCellAnchor editAs="oneCell">
    <xdr:from>
      <xdr:col>7</xdr:col>
      <xdr:colOff>612321</xdr:colOff>
      <xdr:row>0</xdr:row>
      <xdr:rowOff>190500</xdr:rowOff>
    </xdr:from>
    <xdr:to>
      <xdr:col>15</xdr:col>
      <xdr:colOff>169459</xdr:colOff>
      <xdr:row>30</xdr:row>
      <xdr:rowOff>173279</xdr:rowOff>
    </xdr:to>
    <xdr:pic>
      <xdr:nvPicPr>
        <xdr:cNvPr id="3" name="図 2">
          <a:extLst>
            <a:ext uri="{FF2B5EF4-FFF2-40B4-BE49-F238E27FC236}">
              <a16:creationId xmlns:a16="http://schemas.microsoft.com/office/drawing/2014/main" id="{9FAB83CD-1A29-4298-8C99-043D63910B21}"/>
            </a:ext>
          </a:extLst>
        </xdr:cNvPr>
        <xdr:cNvPicPr>
          <a:picLocks noChangeAspect="1"/>
        </xdr:cNvPicPr>
      </xdr:nvPicPr>
      <xdr:blipFill>
        <a:blip xmlns:r="http://schemas.openxmlformats.org/officeDocument/2006/relationships" r:embed="rId2"/>
        <a:stretch>
          <a:fillRect/>
        </a:stretch>
      </xdr:blipFill>
      <xdr:spPr>
        <a:xfrm>
          <a:off x="5374821" y="190500"/>
          <a:ext cx="4999995" cy="733063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3:Z126"/>
  <sheetViews>
    <sheetView tabSelected="1" topLeftCell="A7" zoomScale="85" zoomScaleNormal="85" workbookViewId="0">
      <selection activeCell="AC10" sqref="AC10"/>
    </sheetView>
  </sheetViews>
  <sheetFormatPr defaultRowHeight="18.75"/>
  <cols>
    <col min="1" max="1" width="23" style="113" customWidth="1"/>
    <col min="2" max="8" width="7.375" style="113" customWidth="1"/>
    <col min="9" max="9" width="15.625" style="113" hidden="1" customWidth="1"/>
    <col min="10" max="10" width="9.125" style="113" hidden="1" customWidth="1"/>
    <col min="11" max="12" width="12.5" style="113" hidden="1" customWidth="1"/>
    <col min="13" max="18" width="4" style="113" hidden="1" customWidth="1"/>
    <col min="19" max="19" width="4.25" style="113" hidden="1" customWidth="1"/>
    <col min="20" max="26" width="9" style="113" hidden="1" customWidth="1"/>
    <col min="27" max="28" width="9" style="113" customWidth="1"/>
    <col min="29" max="16384" width="9" style="113"/>
  </cols>
  <sheetData>
    <row r="3" spans="1:25" ht="19.5" thickBot="1">
      <c r="A3" s="114" t="s">
        <v>391</v>
      </c>
    </row>
    <row r="4" spans="1:25">
      <c r="A4" s="154" t="s">
        <v>305</v>
      </c>
      <c r="B4" s="147"/>
      <c r="C4" s="174" t="s">
        <v>316</v>
      </c>
      <c r="D4" s="148"/>
      <c r="E4" s="150"/>
      <c r="F4" s="151"/>
      <c r="G4" s="151"/>
      <c r="H4" s="152"/>
    </row>
    <row r="5" spans="1:25">
      <c r="A5" s="155" t="s">
        <v>60</v>
      </c>
      <c r="B5" s="301"/>
      <c r="C5" s="302"/>
      <c r="D5" s="302"/>
      <c r="E5" s="302"/>
      <c r="F5" s="302"/>
      <c r="G5" s="302"/>
      <c r="H5" s="303"/>
      <c r="I5" s="142" t="s">
        <v>306</v>
      </c>
      <c r="J5" s="115">
        <f>COUNTIF(B5,"和歌山")</f>
        <v>0</v>
      </c>
      <c r="K5" s="117">
        <f>COUNTIF(D5,"田辺")</f>
        <v>0</v>
      </c>
      <c r="L5" s="117">
        <f>J5+K5</f>
        <v>0</v>
      </c>
      <c r="M5" s="113">
        <f>IF(B5="和歌山",1,-1)</f>
        <v>-1</v>
      </c>
      <c r="O5" s="113">
        <f>B5</f>
        <v>0</v>
      </c>
    </row>
    <row r="6" spans="1:25">
      <c r="A6" s="155" t="s">
        <v>284</v>
      </c>
      <c r="B6" s="301"/>
      <c r="C6" s="302"/>
      <c r="D6" s="302"/>
      <c r="E6" s="302"/>
      <c r="F6" s="302"/>
      <c r="G6" s="302"/>
      <c r="H6" s="303"/>
    </row>
    <row r="7" spans="1:25">
      <c r="A7" s="155" t="s">
        <v>58</v>
      </c>
      <c r="B7" s="324"/>
      <c r="C7" s="324"/>
      <c r="D7" s="324"/>
      <c r="E7" s="324"/>
      <c r="F7" s="324"/>
      <c r="G7" s="324"/>
      <c r="H7" s="325"/>
      <c r="I7" s="142" t="s">
        <v>353</v>
      </c>
      <c r="J7" s="115">
        <f>COUNTA(B7)</f>
        <v>0</v>
      </c>
    </row>
    <row r="8" spans="1:25">
      <c r="A8" s="156" t="s">
        <v>290</v>
      </c>
      <c r="B8" s="145"/>
      <c r="C8" s="276" t="s">
        <v>405</v>
      </c>
      <c r="D8" s="146" t="s">
        <v>291</v>
      </c>
      <c r="E8" s="276" t="s">
        <v>406</v>
      </c>
      <c r="F8" s="146" t="s">
        <v>292</v>
      </c>
      <c r="G8" s="276" t="s">
        <v>406</v>
      </c>
      <c r="H8" s="149" t="s">
        <v>293</v>
      </c>
      <c r="I8" s="113" t="str">
        <f>CONCATENATE(B8,C8,D8,E8,F8,G8,H8)</f>
        <v>　年　 月　 日</v>
      </c>
    </row>
    <row r="9" spans="1:25" ht="19.5" thickBot="1">
      <c r="A9" s="157" t="s">
        <v>317</v>
      </c>
      <c r="B9" s="326"/>
      <c r="C9" s="326"/>
      <c r="D9" s="326"/>
      <c r="E9" s="326"/>
      <c r="F9" s="326"/>
      <c r="G9" s="326"/>
      <c r="H9" s="327"/>
      <c r="I9" s="142" t="s">
        <v>353</v>
      </c>
      <c r="J9" s="115">
        <f>COUNTA(B9)</f>
        <v>0</v>
      </c>
    </row>
    <row r="10" spans="1:25">
      <c r="A10" s="114"/>
      <c r="B10" s="119"/>
      <c r="C10" s="119"/>
      <c r="D10" s="119"/>
      <c r="E10" s="119"/>
      <c r="F10" s="119"/>
      <c r="G10" s="119"/>
      <c r="H10" s="120"/>
      <c r="I10" s="122"/>
      <c r="J10" s="122"/>
    </row>
    <row r="11" spans="1:25" ht="19.5" thickBot="1">
      <c r="A11" s="114" t="s">
        <v>392</v>
      </c>
      <c r="B11" s="119"/>
      <c r="C11" s="119"/>
      <c r="D11" s="119"/>
      <c r="E11" s="119"/>
      <c r="F11" s="119"/>
      <c r="G11" s="119"/>
      <c r="H11" s="125"/>
      <c r="S11" s="211"/>
    </row>
    <row r="12" spans="1:25">
      <c r="A12" s="154" t="s">
        <v>377</v>
      </c>
      <c r="B12" s="349"/>
      <c r="C12" s="349"/>
      <c r="D12" s="349"/>
      <c r="E12" s="349"/>
      <c r="F12" s="349"/>
      <c r="G12" s="349"/>
      <c r="H12" s="350"/>
      <c r="Q12" s="211"/>
    </row>
    <row r="13" spans="1:25">
      <c r="A13" s="156" t="s">
        <v>378</v>
      </c>
      <c r="B13" s="329"/>
      <c r="C13" s="329"/>
      <c r="D13" s="329"/>
      <c r="E13" s="329"/>
      <c r="F13" s="329"/>
      <c r="G13" s="329"/>
      <c r="H13" s="330"/>
      <c r="I13" s="142" t="s">
        <v>203</v>
      </c>
      <c r="J13" s="115">
        <f>IF(B13="要",1,IF(B13="不要",2,0))</f>
        <v>0</v>
      </c>
      <c r="K13" s="121"/>
      <c r="Q13" s="113" t="s">
        <v>451</v>
      </c>
    </row>
    <row r="14" spans="1:25">
      <c r="A14" s="158" t="s">
        <v>337</v>
      </c>
      <c r="B14" s="322"/>
      <c r="C14" s="322"/>
      <c r="D14" s="322"/>
      <c r="E14" s="322"/>
      <c r="F14" s="322"/>
      <c r="G14" s="322"/>
      <c r="H14" s="323"/>
      <c r="I14" s="122"/>
      <c r="J14" s="122"/>
      <c r="K14" s="121"/>
      <c r="Q14" s="113" t="s">
        <v>452</v>
      </c>
      <c r="R14" s="113" t="s">
        <v>453</v>
      </c>
      <c r="T14" s="113" t="s">
        <v>454</v>
      </c>
    </row>
    <row r="15" spans="1:25">
      <c r="A15" s="341" t="s">
        <v>379</v>
      </c>
      <c r="B15" s="344" t="s">
        <v>338</v>
      </c>
      <c r="C15" s="344"/>
      <c r="D15" s="329"/>
      <c r="E15" s="329"/>
      <c r="F15" s="329"/>
      <c r="G15" s="329"/>
      <c r="H15" s="330"/>
      <c r="I15" s="142" t="s">
        <v>348</v>
      </c>
      <c r="J15" s="204">
        <f>IF(D15="総合口座",1,IF(D15="振替口座",2,0))</f>
        <v>0</v>
      </c>
      <c r="K15" s="205" t="str">
        <f>LEFT(RIGHT(REPT(" ",10)&amp;$D$16,5),1)</f>
        <v xml:space="preserve"> </v>
      </c>
      <c r="L15" s="206" t="str">
        <f>LEFT(RIGHT(REPT(" ",1)&amp;$D$16,4),1)</f>
        <v xml:space="preserve"> </v>
      </c>
      <c r="M15" s="206" t="str">
        <f>LEFT(RIGHT(REPT(" ",1)&amp;$D$16,3),1)</f>
        <v xml:space="preserve"> </v>
      </c>
      <c r="N15" s="206" t="str">
        <f>LEFT(RIGHT(REPT(" ",1)&amp;$D$16,2),1)</f>
        <v xml:space="preserve"> </v>
      </c>
      <c r="O15" s="207" t="str">
        <f>LEFT(RIGHT(REPT(" ",1)&amp;$D$16,1),1)</f>
        <v xml:space="preserve"> </v>
      </c>
      <c r="P15" s="122" t="s">
        <v>450</v>
      </c>
      <c r="Q15" s="208" t="e">
        <f>NUMBERSTRING(L15,1)</f>
        <v>#VALUE!</v>
      </c>
      <c r="R15" s="208" t="e">
        <f>NUMBERSTRING(M15,1)</f>
        <v>#VALUE!</v>
      </c>
      <c r="S15" s="113" t="s">
        <v>450</v>
      </c>
      <c r="T15" s="203" t="e">
        <f>CONCATENATE(Q15,R15,"八店")</f>
        <v>#VALUE!</v>
      </c>
      <c r="U15" s="203"/>
      <c r="V15" s="203"/>
      <c r="X15" s="203"/>
      <c r="Y15" s="203"/>
    </row>
    <row r="16" spans="1:25">
      <c r="A16" s="341"/>
      <c r="B16" s="344" t="s">
        <v>339</v>
      </c>
      <c r="C16" s="344"/>
      <c r="D16" s="328"/>
      <c r="E16" s="328"/>
      <c r="F16" s="146" t="s">
        <v>340</v>
      </c>
      <c r="G16" s="347"/>
      <c r="H16" s="348"/>
      <c r="I16" s="122" t="s">
        <v>340</v>
      </c>
      <c r="J16" s="210" t="str">
        <f>LEFT(RIGHT(REPT(" ",10)&amp;$G$16,9),1)</f>
        <v xml:space="preserve"> </v>
      </c>
      <c r="K16" s="210" t="str">
        <f>LEFT(RIGHT(REPT(" ",10)&amp;$G$16,8),1)</f>
        <v xml:space="preserve"> </v>
      </c>
      <c r="L16" s="210" t="str">
        <f>LEFT(RIGHT(REPT(" ",10)&amp;$G$16,7),1)</f>
        <v xml:space="preserve"> </v>
      </c>
      <c r="M16" s="210" t="str">
        <f>LEFT(RIGHT(REPT(" ",10)&amp;$G$16,6),1)</f>
        <v xml:space="preserve"> </v>
      </c>
      <c r="N16" s="210" t="str">
        <f>LEFT(RIGHT(REPT(" ",10)&amp;$G$16,5),1)</f>
        <v xml:space="preserve"> </v>
      </c>
      <c r="O16" s="210" t="str">
        <f>LEFT(RIGHT(REPT(" ",10)&amp;$G$16,4),1)</f>
        <v xml:space="preserve"> </v>
      </c>
      <c r="P16" s="210" t="str">
        <f>LEFT(RIGHT(REPT(" ",10)&amp;$G$16,3),1)</f>
        <v xml:space="preserve"> </v>
      </c>
      <c r="Q16" s="210" t="str">
        <f>LEFT(RIGHT(REPT(" ",10)&amp;$G$16,2),1)</f>
        <v xml:space="preserve"> </v>
      </c>
      <c r="R16" s="210" t="str">
        <f>LEFT(RIGHT(REPT(" ",10)&amp;$G$16,1),1)</f>
        <v xml:space="preserve"> </v>
      </c>
      <c r="S16" s="113" t="s">
        <v>450</v>
      </c>
      <c r="T16" s="113" t="s">
        <v>455</v>
      </c>
      <c r="U16" s="212" t="str">
        <f>CONCATENATE(J16,K16,L16,M16,N16,O16,P16,Q16)</f>
        <v xml:space="preserve">        </v>
      </c>
    </row>
    <row r="17" spans="1:19" ht="19.5" customHeight="1">
      <c r="A17" s="342" t="s">
        <v>380</v>
      </c>
      <c r="B17" s="345" t="s">
        <v>344</v>
      </c>
      <c r="C17" s="345"/>
      <c r="D17" s="328"/>
      <c r="E17" s="328"/>
      <c r="F17" s="328"/>
      <c r="G17" s="328"/>
      <c r="H17" s="159" t="s">
        <v>390</v>
      </c>
      <c r="I17" s="142" t="s">
        <v>203</v>
      </c>
      <c r="J17" s="202">
        <f>COUNTA(D17)</f>
        <v>0</v>
      </c>
      <c r="K17" s="209" t="str">
        <f>CONCATENATE(D17,H17)</f>
        <v xml:space="preserve"> </v>
      </c>
    </row>
    <row r="18" spans="1:19">
      <c r="A18" s="342"/>
      <c r="B18" s="344" t="s">
        <v>341</v>
      </c>
      <c r="C18" s="344"/>
      <c r="D18" s="328"/>
      <c r="E18" s="328"/>
      <c r="F18" s="328"/>
      <c r="G18" s="328"/>
      <c r="H18" s="160" t="s">
        <v>390</v>
      </c>
      <c r="I18" s="142" t="s">
        <v>203</v>
      </c>
      <c r="J18" s="115">
        <f>COUNTA(D18)</f>
        <v>0</v>
      </c>
      <c r="K18" s="117" t="str">
        <f>CONCATENATE(D18,H18)</f>
        <v xml:space="preserve"> </v>
      </c>
    </row>
    <row r="19" spans="1:19">
      <c r="A19" s="342"/>
      <c r="B19" s="344" t="s">
        <v>342</v>
      </c>
      <c r="C19" s="344"/>
      <c r="D19" s="329" t="s">
        <v>387</v>
      </c>
      <c r="E19" s="329"/>
      <c r="F19" s="329"/>
      <c r="G19" s="329"/>
      <c r="H19" s="330"/>
      <c r="I19" s="122"/>
      <c r="J19" s="121"/>
    </row>
    <row r="20" spans="1:19" ht="19.5" thickBot="1">
      <c r="A20" s="343"/>
      <c r="B20" s="346" t="s">
        <v>343</v>
      </c>
      <c r="C20" s="346"/>
      <c r="D20" s="331"/>
      <c r="E20" s="331"/>
      <c r="F20" s="331"/>
      <c r="G20" s="331"/>
      <c r="H20" s="332"/>
      <c r="I20" s="122"/>
      <c r="J20" s="119"/>
      <c r="M20" s="187" t="str">
        <f>LEFT(RIGHT(REPT(" ",10)&amp;$D$20,7),1)</f>
        <v xml:space="preserve"> </v>
      </c>
      <c r="N20" s="187" t="str">
        <f>LEFT(RIGHT(REPT(" ",10)&amp;$D$20,6),1)</f>
        <v xml:space="preserve"> </v>
      </c>
      <c r="O20" s="187" t="str">
        <f>LEFT(RIGHT(REPT(" ",10)&amp;$D$20,5),1)</f>
        <v xml:space="preserve"> </v>
      </c>
      <c r="P20" s="187" t="str">
        <f>LEFT(RIGHT(REPT(" ",10)&amp;$D$20,4),1)</f>
        <v xml:space="preserve"> </v>
      </c>
      <c r="Q20" s="187" t="str">
        <f>LEFT(RIGHT(REPT(" ",10)&amp;$D$20,3),1)</f>
        <v xml:space="preserve"> </v>
      </c>
      <c r="R20" s="187" t="str">
        <f>LEFT(RIGHT(REPT(" ",10)&amp;$D$20,2),1)</f>
        <v xml:space="preserve"> </v>
      </c>
      <c r="S20" s="187" t="str">
        <f>LEFT(RIGHT(REPT(" ",10)&amp;$D$20,1),1)</f>
        <v xml:space="preserve"> </v>
      </c>
    </row>
    <row r="21" spans="1:19">
      <c r="A21" s="114"/>
      <c r="B21" s="118"/>
      <c r="C21" s="123"/>
      <c r="D21" s="123"/>
      <c r="E21" s="123"/>
      <c r="F21" s="123"/>
      <c r="G21" s="123"/>
      <c r="H21" s="123"/>
      <c r="I21" s="122"/>
      <c r="J21" s="122"/>
      <c r="K21" s="121"/>
    </row>
    <row r="22" spans="1:19" ht="19.5" thickBot="1">
      <c r="A22" s="236" t="s">
        <v>393</v>
      </c>
    </row>
    <row r="23" spans="1:19">
      <c r="A23" s="154" t="s">
        <v>137</v>
      </c>
      <c r="B23" s="173" t="s">
        <v>289</v>
      </c>
      <c r="C23" s="147"/>
      <c r="D23" s="174" t="s">
        <v>291</v>
      </c>
      <c r="E23" s="147"/>
      <c r="F23" s="174" t="s">
        <v>292</v>
      </c>
      <c r="G23" s="147"/>
      <c r="H23" s="175" t="s">
        <v>293</v>
      </c>
      <c r="I23" s="113" t="str">
        <f>CONCATENATE(B23,C23,D23,E23,F23,G23,H23)</f>
        <v>令和年月日</v>
      </c>
    </row>
    <row r="24" spans="1:19">
      <c r="A24" s="232" t="s">
        <v>101</v>
      </c>
      <c r="B24" s="336" t="s">
        <v>388</v>
      </c>
      <c r="C24" s="337"/>
      <c r="D24" s="337"/>
      <c r="E24" s="337"/>
      <c r="F24" s="337"/>
      <c r="G24" s="337"/>
      <c r="H24" s="338"/>
      <c r="I24" s="116" t="s">
        <v>198</v>
      </c>
      <c r="J24" s="113" cm="1">
        <f t="array" ref="J24">_xlfn.IFS(B24="　                　　　",0,B24="非木造耐震診断",1,OR(B24="　        ",B24="耐震改修",B24="建替え",B24="耐震ベッド、耐震シェルター",B24="土砂災害対策改修",B24="がけ地近接等危険住宅移転"),2)</f>
        <v>0</v>
      </c>
      <c r="K24" s="113" t="str" cm="1">
        <f t="array" ref="K24">_xlfn.IFS(J24=0,"工事・業務",J24=1,"業務",J24=2,"工事")</f>
        <v>工事・業務</v>
      </c>
      <c r="L24" s="113" t="str" cm="1">
        <f t="array" ref="L24">_xlfn.IFS(J24=0,"履行・施工",J24=1,"履行",J24=2,"施工")</f>
        <v>履行・施工</v>
      </c>
    </row>
    <row r="25" spans="1:19">
      <c r="A25" s="232" t="s">
        <v>138</v>
      </c>
      <c r="B25" s="333"/>
      <c r="C25" s="334"/>
      <c r="D25" s="334"/>
      <c r="E25" s="334"/>
      <c r="F25" s="334"/>
      <c r="G25" s="334"/>
      <c r="H25" s="335"/>
    </row>
    <row r="26" spans="1:19">
      <c r="A26" s="341" t="s">
        <v>21</v>
      </c>
      <c r="B26" s="234" t="s">
        <v>287</v>
      </c>
      <c r="C26" s="161"/>
      <c r="D26" s="234" t="s">
        <v>285</v>
      </c>
      <c r="E26" s="180"/>
      <c r="F26" s="181"/>
      <c r="G26" s="181"/>
      <c r="H26" s="177"/>
      <c r="I26" s="121"/>
      <c r="J26" s="124"/>
      <c r="L26" s="124"/>
      <c r="M26" s="124"/>
    </row>
    <row r="27" spans="1:19">
      <c r="A27" s="341"/>
      <c r="B27" s="234" t="s">
        <v>288</v>
      </c>
      <c r="C27" s="162"/>
      <c r="D27" s="234" t="s">
        <v>285</v>
      </c>
      <c r="E27" s="170"/>
      <c r="F27" s="141"/>
      <c r="G27" s="141"/>
      <c r="H27" s="178"/>
      <c r="I27" s="121"/>
      <c r="J27" s="121"/>
      <c r="K27" s="121"/>
      <c r="L27" s="121"/>
    </row>
    <row r="28" spans="1:19">
      <c r="A28" s="341"/>
      <c r="B28" s="234" t="s">
        <v>294</v>
      </c>
      <c r="C28" s="163">
        <f>C26+C27</f>
        <v>0</v>
      </c>
      <c r="D28" s="234" t="s">
        <v>285</v>
      </c>
      <c r="E28" s="171"/>
      <c r="F28" s="172"/>
      <c r="G28" s="172"/>
      <c r="H28" s="179"/>
      <c r="I28" s="121"/>
      <c r="J28" s="121"/>
      <c r="K28" s="121"/>
      <c r="L28" s="121"/>
    </row>
    <row r="29" spans="1:19">
      <c r="A29" s="351" t="s">
        <v>189</v>
      </c>
      <c r="B29" s="164" t="s">
        <v>403</v>
      </c>
      <c r="C29" s="144"/>
      <c r="D29" s="117"/>
      <c r="E29" s="312" t="s">
        <v>401</v>
      </c>
      <c r="F29" s="312"/>
      <c r="G29" s="312"/>
      <c r="H29" s="313"/>
      <c r="J29" s="121"/>
      <c r="K29" s="121"/>
      <c r="L29" s="121"/>
    </row>
    <row r="30" spans="1:19">
      <c r="A30" s="352"/>
      <c r="B30" s="165" t="s">
        <v>404</v>
      </c>
      <c r="C30" s="166"/>
      <c r="D30" s="167"/>
      <c r="E30" s="339"/>
      <c r="F30" s="339"/>
      <c r="G30" s="339"/>
      <c r="H30" s="340"/>
      <c r="I30" s="122" t="s">
        <v>190</v>
      </c>
      <c r="J30" s="122">
        <f>COUNTA(E30)</f>
        <v>0</v>
      </c>
      <c r="K30" s="121"/>
      <c r="L30" s="121"/>
    </row>
    <row r="31" spans="1:19">
      <c r="A31" s="233" t="s">
        <v>139</v>
      </c>
      <c r="B31" s="168"/>
      <c r="C31" s="276"/>
      <c r="D31" s="234" t="s">
        <v>291</v>
      </c>
      <c r="E31" s="276"/>
      <c r="F31" s="153" t="s">
        <v>292</v>
      </c>
      <c r="G31" s="182"/>
      <c r="H31" s="177"/>
    </row>
    <row r="32" spans="1:19">
      <c r="A32" s="233" t="s">
        <v>140</v>
      </c>
      <c r="B32" s="146" t="s">
        <v>295</v>
      </c>
      <c r="C32" s="143"/>
      <c r="D32" s="234" t="s">
        <v>296</v>
      </c>
      <c r="E32" s="143"/>
      <c r="F32" s="153" t="s">
        <v>286</v>
      </c>
      <c r="G32" s="163">
        <f>IF(C32&gt;E32,E32,C32)</f>
        <v>0</v>
      </c>
      <c r="H32" s="183"/>
    </row>
    <row r="33" spans="1:10">
      <c r="A33" s="232" t="s">
        <v>141</v>
      </c>
      <c r="B33" s="117"/>
      <c r="C33" s="194"/>
      <c r="D33" s="182"/>
      <c r="E33" s="169"/>
      <c r="F33" s="169"/>
      <c r="G33" s="169"/>
      <c r="H33" s="178"/>
    </row>
    <row r="34" spans="1:10">
      <c r="A34" s="341" t="s">
        <v>192</v>
      </c>
      <c r="B34" s="153" t="s">
        <v>287</v>
      </c>
      <c r="C34" s="161"/>
      <c r="D34" s="153" t="s">
        <v>285</v>
      </c>
      <c r="E34" s="170"/>
      <c r="F34" s="141"/>
      <c r="G34" s="141"/>
      <c r="H34" s="178"/>
    </row>
    <row r="35" spans="1:10">
      <c r="A35" s="341"/>
      <c r="B35" s="153" t="s">
        <v>288</v>
      </c>
      <c r="C35" s="162"/>
      <c r="D35" s="153" t="s">
        <v>285</v>
      </c>
      <c r="E35" s="170"/>
      <c r="F35" s="141"/>
      <c r="G35" s="141"/>
      <c r="H35" s="178"/>
    </row>
    <row r="36" spans="1:10">
      <c r="A36" s="341"/>
      <c r="B36" s="153" t="s">
        <v>294</v>
      </c>
      <c r="C36" s="163">
        <f>C34+C35</f>
        <v>0</v>
      </c>
      <c r="D36" s="153" t="s">
        <v>285</v>
      </c>
      <c r="E36" s="171"/>
      <c r="F36" s="172"/>
      <c r="G36" s="172"/>
      <c r="H36" s="179"/>
    </row>
    <row r="37" spans="1:10">
      <c r="A37" s="232" t="s">
        <v>382</v>
      </c>
      <c r="B37" s="324"/>
      <c r="C37" s="324"/>
      <c r="D37" s="324"/>
      <c r="E37" s="324"/>
      <c r="F37" s="324"/>
      <c r="G37" s="324"/>
      <c r="H37" s="325"/>
    </row>
    <row r="38" spans="1:10">
      <c r="A38" s="232" t="s">
        <v>381</v>
      </c>
      <c r="B38" s="145"/>
      <c r="C38" s="115" t="s">
        <v>297</v>
      </c>
      <c r="D38" s="145"/>
      <c r="E38" s="115" t="s">
        <v>298</v>
      </c>
      <c r="F38" s="328"/>
      <c r="G38" s="328"/>
      <c r="H38" s="176" t="s">
        <v>299</v>
      </c>
      <c r="I38" s="113" t="str">
        <f>CONCATENATE(B38,C38,," ",D38," ",E38,F38,H38)</f>
        <v>建築士  登録第号</v>
      </c>
    </row>
    <row r="39" spans="1:10">
      <c r="A39" s="232" t="s">
        <v>383</v>
      </c>
      <c r="B39" s="234" t="s">
        <v>289</v>
      </c>
      <c r="C39" s="276"/>
      <c r="D39" s="234" t="s">
        <v>291</v>
      </c>
      <c r="E39" s="276"/>
      <c r="F39" s="234" t="s">
        <v>292</v>
      </c>
      <c r="G39" s="276"/>
      <c r="H39" s="238" t="s">
        <v>293</v>
      </c>
    </row>
    <row r="40" spans="1:10" ht="19.5" thickBot="1">
      <c r="A40" s="157" t="s">
        <v>384</v>
      </c>
      <c r="B40" s="237" t="s">
        <v>289</v>
      </c>
      <c r="C40" s="275"/>
      <c r="D40" s="237" t="s">
        <v>291</v>
      </c>
      <c r="E40" s="275"/>
      <c r="F40" s="237" t="s">
        <v>292</v>
      </c>
      <c r="G40" s="275"/>
      <c r="H40" s="239" t="s">
        <v>293</v>
      </c>
    </row>
    <row r="41" spans="1:10">
      <c r="A41" s="114"/>
    </row>
    <row r="42" spans="1:10" ht="19.5" thickBot="1">
      <c r="A42" s="236" t="s">
        <v>394</v>
      </c>
    </row>
    <row r="43" spans="1:10">
      <c r="A43" s="154" t="s">
        <v>167</v>
      </c>
      <c r="B43" s="173" t="s">
        <v>289</v>
      </c>
      <c r="C43" s="147"/>
      <c r="D43" s="173" t="s">
        <v>291</v>
      </c>
      <c r="E43" s="147"/>
      <c r="F43" s="173" t="s">
        <v>292</v>
      </c>
      <c r="G43" s="147"/>
      <c r="H43" s="240" t="s">
        <v>293</v>
      </c>
      <c r="I43" s="113" t="str">
        <f>CONCATENATE(B43,C43,D43,E43,F43,G43,H43)</f>
        <v>令和年月日</v>
      </c>
    </row>
    <row r="44" spans="1:10">
      <c r="A44" s="232" t="s">
        <v>158</v>
      </c>
      <c r="B44" s="234" t="s">
        <v>289</v>
      </c>
      <c r="C44" s="276"/>
      <c r="D44" s="234" t="s">
        <v>291</v>
      </c>
      <c r="E44" s="276"/>
      <c r="F44" s="234" t="s">
        <v>292</v>
      </c>
      <c r="G44" s="276"/>
      <c r="H44" s="238" t="s">
        <v>293</v>
      </c>
      <c r="I44" s="113" t="str">
        <f>CONCATENATE(B44,C44,D44,E44,F44,G44,H44)</f>
        <v>令和年月日</v>
      </c>
    </row>
    <row r="45" spans="1:10">
      <c r="A45" s="232" t="s">
        <v>159</v>
      </c>
      <c r="B45" s="234" t="s">
        <v>289</v>
      </c>
      <c r="C45" s="276"/>
      <c r="D45" s="234" t="s">
        <v>300</v>
      </c>
      <c r="E45" s="345" t="s">
        <v>301</v>
      </c>
      <c r="F45" s="345"/>
      <c r="G45" s="276"/>
      <c r="H45" s="238" t="s">
        <v>299</v>
      </c>
      <c r="I45" s="113" t="str">
        <f>CONCATENATE(B45,C45,D45," ",E45,G45,H45)</f>
        <v>令和年度 指令耐震 第号</v>
      </c>
    </row>
    <row r="46" spans="1:10">
      <c r="A46" s="232" t="s">
        <v>161</v>
      </c>
      <c r="B46" s="234" t="s">
        <v>289</v>
      </c>
      <c r="C46" s="276"/>
      <c r="D46" s="234" t="s">
        <v>291</v>
      </c>
      <c r="E46" s="276"/>
      <c r="F46" s="234" t="s">
        <v>292</v>
      </c>
      <c r="G46" s="276"/>
      <c r="H46" s="238" t="s">
        <v>293</v>
      </c>
      <c r="I46" s="113" t="str">
        <f>CONCATENATE(B46,C46,D46,E46,F46,G46,H46)</f>
        <v>令和年月日</v>
      </c>
    </row>
    <row r="47" spans="1:10">
      <c r="A47" s="232" t="s">
        <v>162</v>
      </c>
      <c r="B47" s="234" t="s">
        <v>289</v>
      </c>
      <c r="C47" s="276"/>
      <c r="D47" s="234" t="s">
        <v>291</v>
      </c>
      <c r="E47" s="276"/>
      <c r="F47" s="234" t="s">
        <v>292</v>
      </c>
      <c r="G47" s="276"/>
      <c r="H47" s="238" t="s">
        <v>438</v>
      </c>
      <c r="I47" s="113" t="str">
        <f>CONCATENATE(B47,C47,D47,E47,F47,G47,H47)</f>
        <v>令和年月日</v>
      </c>
    </row>
    <row r="48" spans="1:10">
      <c r="A48" s="232" t="s">
        <v>163</v>
      </c>
      <c r="B48" s="360"/>
      <c r="C48" s="360"/>
      <c r="D48" s="360"/>
      <c r="E48" s="360"/>
      <c r="F48" s="360"/>
      <c r="G48" s="360"/>
      <c r="H48" s="361"/>
      <c r="I48" s="122" t="s">
        <v>199</v>
      </c>
      <c r="J48" s="116">
        <f>COUNTIF(B48,"交付申請時の設計者と同じ　↓入力不用")</f>
        <v>0</v>
      </c>
    </row>
    <row r="49" spans="1:10" s="252" customFormat="1">
      <c r="A49" s="277" t="s">
        <v>596</v>
      </c>
      <c r="B49" s="333"/>
      <c r="C49" s="334"/>
      <c r="D49" s="334"/>
      <c r="E49" s="334"/>
      <c r="F49" s="334"/>
      <c r="G49" s="334"/>
      <c r="H49" s="335"/>
      <c r="I49" s="122"/>
      <c r="J49" s="116"/>
    </row>
    <row r="50" spans="1:10" s="252" customFormat="1">
      <c r="A50" s="277" t="s">
        <v>598</v>
      </c>
      <c r="B50" s="333"/>
      <c r="C50" s="334"/>
      <c r="D50" s="334"/>
      <c r="E50" s="334"/>
      <c r="F50" s="334"/>
      <c r="G50" s="334"/>
      <c r="H50" s="335"/>
      <c r="I50" s="122"/>
      <c r="J50" s="116"/>
    </row>
    <row r="51" spans="1:10">
      <c r="A51" s="241" t="s">
        <v>599</v>
      </c>
      <c r="B51" s="324"/>
      <c r="C51" s="324"/>
      <c r="D51" s="324"/>
      <c r="E51" s="324"/>
      <c r="F51" s="324"/>
      <c r="G51" s="324"/>
      <c r="H51" s="325"/>
    </row>
    <row r="52" spans="1:10" s="252" customFormat="1" ht="19.5" thickBot="1">
      <c r="A52" s="242" t="s">
        <v>600</v>
      </c>
      <c r="B52" s="362"/>
      <c r="C52" s="363"/>
      <c r="D52" s="363"/>
      <c r="E52" s="363"/>
      <c r="F52" s="363"/>
      <c r="G52" s="363"/>
      <c r="H52" s="364"/>
    </row>
    <row r="53" spans="1:10">
      <c r="A53" s="114"/>
    </row>
    <row r="54" spans="1:10" ht="19.5" thickBot="1">
      <c r="A54" s="236" t="s">
        <v>395</v>
      </c>
    </row>
    <row r="55" spans="1:10">
      <c r="A55" s="154" t="s">
        <v>168</v>
      </c>
      <c r="B55" s="173" t="s">
        <v>289</v>
      </c>
      <c r="C55" s="147"/>
      <c r="D55" s="173" t="s">
        <v>291</v>
      </c>
      <c r="E55" s="147"/>
      <c r="F55" s="173" t="s">
        <v>292</v>
      </c>
      <c r="G55" s="147"/>
      <c r="H55" s="240" t="s">
        <v>293</v>
      </c>
      <c r="I55" s="113" t="str">
        <f>CONCATENATE(B55,C55,D55,E55,F55,G55,H55)</f>
        <v>令和年月日</v>
      </c>
    </row>
    <row r="56" spans="1:10">
      <c r="A56" s="232" t="s">
        <v>161</v>
      </c>
      <c r="B56" s="234" t="s">
        <v>289</v>
      </c>
      <c r="C56" s="276"/>
      <c r="D56" s="234" t="s">
        <v>291</v>
      </c>
      <c r="E56" s="276"/>
      <c r="F56" s="234" t="s">
        <v>292</v>
      </c>
      <c r="G56" s="276"/>
      <c r="H56" s="238" t="s">
        <v>293</v>
      </c>
      <c r="I56" s="113" t="str">
        <f>CONCATENATE(B56,C56,D56,E56,F56,G56,H56)</f>
        <v>令和年月日</v>
      </c>
    </row>
    <row r="57" spans="1:10" ht="19.5" thickBot="1">
      <c r="A57" s="157" t="s">
        <v>162</v>
      </c>
      <c r="B57" s="237" t="s">
        <v>289</v>
      </c>
      <c r="C57" s="275"/>
      <c r="D57" s="237" t="s">
        <v>291</v>
      </c>
      <c r="E57" s="275"/>
      <c r="F57" s="237" t="s">
        <v>292</v>
      </c>
      <c r="G57" s="275"/>
      <c r="H57" s="239" t="s">
        <v>293</v>
      </c>
      <c r="I57" s="113" t="str">
        <f>CONCATENATE(B57,C57,D57,E57,F57,G57,H57)</f>
        <v>令和年月日</v>
      </c>
    </row>
    <row r="58" spans="1:10" s="252" customFormat="1">
      <c r="A58" s="277" t="s">
        <v>601</v>
      </c>
      <c r="B58" s="360"/>
      <c r="C58" s="360"/>
      <c r="D58" s="360"/>
      <c r="E58" s="360"/>
      <c r="F58" s="360"/>
      <c r="G58" s="360"/>
      <c r="H58" s="361"/>
    </row>
    <row r="59" spans="1:10" s="252" customFormat="1">
      <c r="A59" s="277" t="s">
        <v>595</v>
      </c>
      <c r="B59" s="333"/>
      <c r="C59" s="334"/>
      <c r="D59" s="334"/>
      <c r="E59" s="334"/>
      <c r="F59" s="334"/>
      <c r="G59" s="334"/>
      <c r="H59" s="335"/>
    </row>
    <row r="60" spans="1:10" s="252" customFormat="1">
      <c r="A60" s="277" t="s">
        <v>597</v>
      </c>
      <c r="B60" s="333"/>
      <c r="C60" s="334"/>
      <c r="D60" s="334"/>
      <c r="E60" s="334"/>
      <c r="F60" s="334"/>
      <c r="G60" s="334"/>
      <c r="H60" s="335"/>
    </row>
    <row r="61" spans="1:10" s="252" customFormat="1">
      <c r="A61" s="241" t="s">
        <v>569</v>
      </c>
      <c r="B61" s="324"/>
      <c r="C61" s="324"/>
      <c r="D61" s="324"/>
      <c r="E61" s="324"/>
      <c r="F61" s="324"/>
      <c r="G61" s="324"/>
      <c r="H61" s="325"/>
    </row>
    <row r="62" spans="1:10" s="252" customFormat="1" ht="19.5" thickBot="1">
      <c r="A62" s="242" t="s">
        <v>567</v>
      </c>
      <c r="B62" s="362"/>
      <c r="C62" s="363"/>
      <c r="D62" s="363"/>
      <c r="E62" s="363"/>
      <c r="F62" s="363"/>
      <c r="G62" s="363"/>
      <c r="H62" s="364"/>
    </row>
    <row r="63" spans="1:10">
      <c r="A63" s="114"/>
    </row>
    <row r="64" spans="1:10" ht="19.5" thickBot="1">
      <c r="A64" s="236" t="s">
        <v>396</v>
      </c>
      <c r="I64" s="126"/>
    </row>
    <row r="65" spans="1:10">
      <c r="A65" s="154" t="s">
        <v>166</v>
      </c>
      <c r="B65" s="308"/>
      <c r="C65" s="308"/>
      <c r="D65" s="308"/>
      <c r="E65" s="308"/>
      <c r="F65" s="308"/>
      <c r="G65" s="308"/>
      <c r="H65" s="243" t="s">
        <v>302</v>
      </c>
    </row>
    <row r="66" spans="1:10">
      <c r="A66" s="232" t="s">
        <v>385</v>
      </c>
      <c r="B66" s="353" t="str">
        <f>IF(B14="ゆうちょ銀行（①へ）","ゆうちょ銀行",K17)</f>
        <v xml:space="preserve"> </v>
      </c>
      <c r="C66" s="353"/>
      <c r="D66" s="353"/>
      <c r="E66" s="353"/>
      <c r="F66" s="353"/>
      <c r="G66" s="353"/>
      <c r="H66" s="354"/>
      <c r="I66" s="113" t="str">
        <f>MID(B66,1,2)</f>
        <v xml:space="preserve"> </v>
      </c>
    </row>
    <row r="67" spans="1:10">
      <c r="A67" s="232" t="s">
        <v>169</v>
      </c>
      <c r="B67" s="357" t="str">
        <f>IF(B66="ゆうちょ銀行",T15,K18)</f>
        <v xml:space="preserve"> </v>
      </c>
      <c r="C67" s="358"/>
      <c r="D67" s="358"/>
      <c r="E67" s="358"/>
      <c r="F67" s="358"/>
      <c r="G67" s="358"/>
      <c r="H67" s="359"/>
      <c r="I67" s="113" t="str">
        <f>CONCATENATE(B67,D67)</f>
        <v xml:space="preserve"> </v>
      </c>
    </row>
    <row r="68" spans="1:10">
      <c r="A68" s="232" t="s">
        <v>170</v>
      </c>
      <c r="B68" s="312"/>
      <c r="C68" s="312"/>
      <c r="D68" s="312"/>
      <c r="E68" s="312"/>
      <c r="F68" s="312"/>
      <c r="G68" s="312"/>
      <c r="H68" s="313"/>
      <c r="I68" s="113" t="s">
        <v>203</v>
      </c>
      <c r="J68" s="113">
        <f>COUNTIF(B68,"普通")</f>
        <v>0</v>
      </c>
    </row>
    <row r="69" spans="1:10" ht="19.5" thickBot="1">
      <c r="A69" s="157" t="s">
        <v>171</v>
      </c>
      <c r="B69" s="355">
        <f>IF(B66="ゆうちょ銀行",U16,D20)</f>
        <v>0</v>
      </c>
      <c r="C69" s="355"/>
      <c r="D69" s="355"/>
      <c r="E69" s="355"/>
      <c r="F69" s="355"/>
      <c r="G69" s="355"/>
      <c r="H69" s="356"/>
    </row>
    <row r="71" spans="1:10" ht="19.5" thickBot="1">
      <c r="A71" s="244" t="s">
        <v>397</v>
      </c>
    </row>
    <row r="72" spans="1:10" ht="18" customHeight="1">
      <c r="A72" s="245" t="s">
        <v>175</v>
      </c>
      <c r="B72" s="173" t="s">
        <v>289</v>
      </c>
      <c r="C72" s="147"/>
      <c r="D72" s="173" t="s">
        <v>291</v>
      </c>
      <c r="E72" s="147"/>
      <c r="F72" s="173" t="s">
        <v>292</v>
      </c>
      <c r="G72" s="147"/>
      <c r="H72" s="240" t="s">
        <v>293</v>
      </c>
      <c r="I72" s="113" t="str">
        <f>CONCATENATE(B72,C72,D72,E72,F72,G72,H72)</f>
        <v>令和年月日</v>
      </c>
    </row>
    <row r="73" spans="1:10">
      <c r="A73" s="246" t="s">
        <v>176</v>
      </c>
      <c r="B73" s="318"/>
      <c r="C73" s="318"/>
      <c r="D73" s="318"/>
      <c r="E73" s="318"/>
      <c r="F73" s="318"/>
      <c r="G73" s="318"/>
      <c r="H73" s="319"/>
    </row>
    <row r="74" spans="1:10">
      <c r="A74" s="246" t="s">
        <v>179</v>
      </c>
      <c r="B74" s="318"/>
      <c r="C74" s="318"/>
      <c r="D74" s="318"/>
      <c r="E74" s="318"/>
      <c r="F74" s="318"/>
      <c r="G74" s="318"/>
      <c r="H74" s="319"/>
    </row>
    <row r="75" spans="1:10">
      <c r="A75" s="246" t="s">
        <v>177</v>
      </c>
      <c r="B75" s="320"/>
      <c r="C75" s="320"/>
      <c r="D75" s="320"/>
      <c r="E75" s="320"/>
      <c r="F75" s="320"/>
      <c r="G75" s="320"/>
      <c r="H75" s="321"/>
    </row>
    <row r="76" spans="1:10" ht="19.5" thickBot="1">
      <c r="A76" s="247" t="s">
        <v>178</v>
      </c>
      <c r="B76" s="316"/>
      <c r="C76" s="316"/>
      <c r="D76" s="316"/>
      <c r="E76" s="316"/>
      <c r="F76" s="316"/>
      <c r="G76" s="316"/>
      <c r="H76" s="317"/>
    </row>
    <row r="78" spans="1:10" ht="19.5" thickBot="1">
      <c r="A78" s="248" t="s">
        <v>398</v>
      </c>
    </row>
    <row r="79" spans="1:10">
      <c r="A79" s="154" t="s">
        <v>195</v>
      </c>
      <c r="B79" s="173" t="s">
        <v>289</v>
      </c>
      <c r="C79" s="147"/>
      <c r="D79" s="173" t="s">
        <v>291</v>
      </c>
      <c r="E79" s="147"/>
      <c r="F79" s="173" t="s">
        <v>292</v>
      </c>
      <c r="G79" s="147"/>
      <c r="H79" s="240" t="s">
        <v>293</v>
      </c>
      <c r="I79" s="113" t="str">
        <f>CONCATENATE(B79,C79,D79,E79,F79,G79,H79)</f>
        <v>令和年月日</v>
      </c>
    </row>
    <row r="80" spans="1:10">
      <c r="A80" s="232" t="s">
        <v>193</v>
      </c>
      <c r="B80" s="365" t="s">
        <v>399</v>
      </c>
      <c r="C80" s="366"/>
      <c r="D80" s="366"/>
      <c r="E80" s="366"/>
      <c r="F80" s="366"/>
      <c r="G80" s="366"/>
      <c r="H80" s="367"/>
    </row>
    <row r="81" spans="1:9">
      <c r="A81" s="232" t="s">
        <v>194</v>
      </c>
      <c r="B81" s="368"/>
      <c r="C81" s="369"/>
      <c r="D81" s="369"/>
      <c r="E81" s="369"/>
      <c r="F81" s="369"/>
      <c r="G81" s="369"/>
      <c r="H81" s="370"/>
      <c r="I81" s="113" t="str">
        <f>CONCATENATE(B81,C81,D81," ",E81,G81,H81)</f>
        <v xml:space="preserve"> </v>
      </c>
    </row>
    <row r="82" spans="1:9" ht="19.5" thickBot="1">
      <c r="A82" s="157" t="s">
        <v>196</v>
      </c>
      <c r="B82" s="316"/>
      <c r="C82" s="316"/>
      <c r="D82" s="316"/>
      <c r="E82" s="316"/>
      <c r="F82" s="316"/>
      <c r="G82" s="316"/>
      <c r="H82" s="317"/>
    </row>
    <row r="84" spans="1:9" ht="19.5" thickBot="1">
      <c r="A84" s="113" t="s">
        <v>528</v>
      </c>
    </row>
    <row r="85" spans="1:9" s="252" customFormat="1">
      <c r="A85" s="278" t="s">
        <v>588</v>
      </c>
      <c r="B85" s="279" t="s">
        <v>289</v>
      </c>
      <c r="C85" s="294"/>
      <c r="D85" s="279" t="s">
        <v>291</v>
      </c>
      <c r="E85" s="294"/>
      <c r="F85" s="279" t="s">
        <v>292</v>
      </c>
      <c r="G85" s="294"/>
      <c r="H85" s="280" t="s">
        <v>293</v>
      </c>
      <c r="I85" s="252" t="str">
        <f>CONCATENATE(B85,C85,D85,E85,F85,G85,H85)</f>
        <v>令和年月日</v>
      </c>
    </row>
    <row r="86" spans="1:9">
      <c r="A86" s="246" t="s">
        <v>541</v>
      </c>
      <c r="B86" s="318"/>
      <c r="C86" s="318"/>
      <c r="D86" s="318"/>
      <c r="E86" s="318"/>
      <c r="F86" s="318"/>
      <c r="G86" s="318"/>
      <c r="H86" s="319"/>
    </row>
    <row r="87" spans="1:9">
      <c r="A87" s="246" t="s">
        <v>542</v>
      </c>
      <c r="B87" s="320"/>
      <c r="C87" s="320"/>
      <c r="D87" s="320"/>
      <c r="E87" s="320"/>
      <c r="F87" s="320"/>
      <c r="G87" s="320"/>
      <c r="H87" s="321"/>
    </row>
    <row r="88" spans="1:9" ht="19.5" thickBot="1">
      <c r="A88" s="247" t="s">
        <v>543</v>
      </c>
      <c r="B88" s="316"/>
      <c r="C88" s="316"/>
      <c r="D88" s="316"/>
      <c r="E88" s="316"/>
      <c r="F88" s="316"/>
      <c r="G88" s="316"/>
      <c r="H88" s="317"/>
    </row>
    <row r="90" spans="1:9" ht="19.5" thickBot="1">
      <c r="A90" s="113" t="s">
        <v>529</v>
      </c>
    </row>
    <row r="91" spans="1:9">
      <c r="A91" s="257" t="s">
        <v>530</v>
      </c>
      <c r="B91" s="173" t="s">
        <v>289</v>
      </c>
      <c r="C91" s="147"/>
      <c r="D91" s="173" t="s">
        <v>291</v>
      </c>
      <c r="E91" s="147"/>
      <c r="F91" s="173" t="s">
        <v>292</v>
      </c>
      <c r="G91" s="147"/>
      <c r="H91" s="240" t="s">
        <v>293</v>
      </c>
      <c r="I91" s="113" t="str">
        <f>CONCATENATE(B91,C91,D91,E91,F91,G91,H91)</f>
        <v>令和年月日</v>
      </c>
    </row>
    <row r="92" spans="1:9">
      <c r="A92" s="246" t="s">
        <v>541</v>
      </c>
      <c r="B92" s="318"/>
      <c r="C92" s="318"/>
      <c r="D92" s="318"/>
      <c r="E92" s="318"/>
      <c r="F92" s="318"/>
      <c r="G92" s="318"/>
      <c r="H92" s="319"/>
    </row>
    <row r="93" spans="1:9">
      <c r="A93" s="246" t="s">
        <v>542</v>
      </c>
      <c r="B93" s="320"/>
      <c r="C93" s="320"/>
      <c r="D93" s="320"/>
      <c r="E93" s="320"/>
      <c r="F93" s="320"/>
      <c r="G93" s="320"/>
      <c r="H93" s="321"/>
    </row>
    <row r="94" spans="1:9" ht="19.5" thickBot="1">
      <c r="A94" s="247" t="s">
        <v>543</v>
      </c>
      <c r="B94" s="316"/>
      <c r="C94" s="316"/>
      <c r="D94" s="316"/>
      <c r="E94" s="316"/>
      <c r="F94" s="316"/>
      <c r="G94" s="316"/>
      <c r="H94" s="317"/>
    </row>
    <row r="96" spans="1:9" ht="19.5" thickBot="1">
      <c r="A96" s="113" t="s">
        <v>531</v>
      </c>
    </row>
    <row r="97" spans="1:9">
      <c r="A97" s="278" t="s">
        <v>530</v>
      </c>
      <c r="B97" s="279" t="s">
        <v>289</v>
      </c>
      <c r="C97" s="294"/>
      <c r="D97" s="279" t="s">
        <v>291</v>
      </c>
      <c r="E97" s="294"/>
      <c r="F97" s="279" t="s">
        <v>292</v>
      </c>
      <c r="G97" s="294"/>
      <c r="H97" s="280" t="s">
        <v>293</v>
      </c>
      <c r="I97" s="113" t="str">
        <f>CONCATENATE(B97,C97,D97,E97,F97,G97,H97)</f>
        <v>令和年月日</v>
      </c>
    </row>
    <row r="98" spans="1:9" s="252" customFormat="1">
      <c r="A98" s="375" t="s">
        <v>603</v>
      </c>
      <c r="B98" s="371"/>
      <c r="C98" s="371"/>
      <c r="D98" s="371"/>
      <c r="E98" s="371"/>
      <c r="F98" s="371"/>
      <c r="G98" s="371"/>
      <c r="H98" s="372"/>
    </row>
    <row r="99" spans="1:9" s="252" customFormat="1">
      <c r="A99" s="375"/>
      <c r="B99" s="371"/>
      <c r="C99" s="371"/>
      <c r="D99" s="371"/>
      <c r="E99" s="371"/>
      <c r="F99" s="371"/>
      <c r="G99" s="371"/>
      <c r="H99" s="372"/>
    </row>
    <row r="100" spans="1:9" s="252" customFormat="1" ht="19.5" thickBot="1">
      <c r="A100" s="376"/>
      <c r="B100" s="373"/>
      <c r="C100" s="373"/>
      <c r="D100" s="373"/>
      <c r="E100" s="373"/>
      <c r="F100" s="373"/>
      <c r="G100" s="373"/>
      <c r="H100" s="374"/>
    </row>
    <row r="102" spans="1:9" ht="19.5" thickBot="1">
      <c r="A102" s="113" t="s">
        <v>532</v>
      </c>
    </row>
    <row r="103" spans="1:9">
      <c r="A103" s="257" t="s">
        <v>530</v>
      </c>
      <c r="B103" s="173" t="s">
        <v>289</v>
      </c>
      <c r="C103" s="147"/>
      <c r="D103" s="173" t="s">
        <v>291</v>
      </c>
      <c r="E103" s="147"/>
      <c r="F103" s="173" t="s">
        <v>292</v>
      </c>
      <c r="G103" s="147"/>
      <c r="H103" s="240" t="s">
        <v>293</v>
      </c>
      <c r="I103" s="113" t="str">
        <f>CONCATENATE(B103,C103,D103,E103,F103,G103,H103)</f>
        <v>令和年月日</v>
      </c>
    </row>
    <row r="104" spans="1:9">
      <c r="A104" s="246" t="s">
        <v>544</v>
      </c>
      <c r="B104" s="380"/>
      <c r="C104" s="380"/>
      <c r="D104" s="380"/>
      <c r="E104" s="380"/>
      <c r="F104" s="380"/>
      <c r="G104" s="380"/>
      <c r="H104" s="258" t="s">
        <v>550</v>
      </c>
    </row>
    <row r="105" spans="1:9">
      <c r="A105" s="246" t="s">
        <v>545</v>
      </c>
      <c r="B105" s="381"/>
      <c r="C105" s="381"/>
      <c r="D105" s="381"/>
      <c r="E105" s="381"/>
      <c r="F105" s="381"/>
      <c r="G105" s="381"/>
      <c r="H105" s="259" t="s">
        <v>550</v>
      </c>
    </row>
    <row r="106" spans="1:9">
      <c r="A106" s="246" t="s">
        <v>546</v>
      </c>
      <c r="B106" s="381"/>
      <c r="C106" s="381"/>
      <c r="D106" s="381"/>
      <c r="E106" s="381"/>
      <c r="F106" s="381"/>
      <c r="G106" s="381"/>
      <c r="H106" s="259" t="s">
        <v>550</v>
      </c>
    </row>
    <row r="107" spans="1:9">
      <c r="A107" s="246" t="s">
        <v>547</v>
      </c>
      <c r="B107" s="318"/>
      <c r="C107" s="318"/>
      <c r="D107" s="318"/>
      <c r="E107" s="318"/>
      <c r="F107" s="318"/>
      <c r="G107" s="318"/>
      <c r="H107" s="319"/>
    </row>
    <row r="108" spans="1:9">
      <c r="A108" s="246" t="s">
        <v>548</v>
      </c>
      <c r="B108" s="320"/>
      <c r="C108" s="320"/>
      <c r="D108" s="320"/>
      <c r="E108" s="320"/>
      <c r="F108" s="320"/>
      <c r="G108" s="320"/>
      <c r="H108" s="321"/>
    </row>
    <row r="109" spans="1:9" ht="19.5" thickBot="1">
      <c r="A109" s="247" t="s">
        <v>549</v>
      </c>
      <c r="B109" s="316"/>
      <c r="C109" s="316"/>
      <c r="D109" s="316"/>
      <c r="E109" s="316"/>
      <c r="F109" s="316"/>
      <c r="G109" s="316"/>
      <c r="H109" s="317"/>
    </row>
    <row r="111" spans="1:9" ht="19.5" thickBot="1">
      <c r="A111" s="113" t="s">
        <v>539</v>
      </c>
    </row>
    <row r="112" spans="1:9">
      <c r="A112" s="278" t="s">
        <v>540</v>
      </c>
      <c r="B112" s="279" t="s">
        <v>289</v>
      </c>
      <c r="C112" s="294" t="s">
        <v>405</v>
      </c>
      <c r="D112" s="279" t="s">
        <v>291</v>
      </c>
      <c r="E112" s="294" t="s">
        <v>406</v>
      </c>
      <c r="F112" s="279" t="s">
        <v>292</v>
      </c>
      <c r="G112" s="294" t="s">
        <v>406</v>
      </c>
      <c r="H112" s="280" t="s">
        <v>293</v>
      </c>
      <c r="I112" s="252" t="str">
        <f>CONCATENATE(B112,C112,D112,E112,F112,G112,H112)</f>
        <v>令和　年　 月　 日</v>
      </c>
    </row>
    <row r="113" spans="1:9" s="252" customFormat="1">
      <c r="A113" s="272" t="s">
        <v>589</v>
      </c>
      <c r="B113" s="273" t="s">
        <v>289</v>
      </c>
      <c r="C113" s="276" t="s">
        <v>405</v>
      </c>
      <c r="D113" s="273" t="s">
        <v>291</v>
      </c>
      <c r="E113" s="276" t="s">
        <v>406</v>
      </c>
      <c r="F113" s="273" t="s">
        <v>292</v>
      </c>
      <c r="G113" s="276" t="s">
        <v>406</v>
      </c>
      <c r="H113" s="238" t="s">
        <v>293</v>
      </c>
      <c r="I113" s="252" t="str">
        <f>CONCATENATE(B113,C113,D113,E113,F113,G113,H113)</f>
        <v>令和　年　 月　 日</v>
      </c>
    </row>
    <row r="114" spans="1:9" s="252" customFormat="1">
      <c r="A114" s="158" t="s">
        <v>590</v>
      </c>
      <c r="B114" s="281"/>
      <c r="C114" s="282"/>
      <c r="D114" s="283"/>
      <c r="E114" s="377" t="s">
        <v>591</v>
      </c>
      <c r="F114" s="377"/>
      <c r="G114" s="295" t="s">
        <v>405</v>
      </c>
      <c r="H114" s="284" t="s">
        <v>299</v>
      </c>
      <c r="I114" s="252" t="str">
        <f>CONCATENATE(B114,C114,D114," ",E114,G114,H114)</f>
        <v xml:space="preserve"> 田建 第　号</v>
      </c>
    </row>
    <row r="115" spans="1:9" s="252" customFormat="1">
      <c r="A115" s="272" t="s">
        <v>592</v>
      </c>
      <c r="B115" s="378" t="s">
        <v>594</v>
      </c>
      <c r="C115" s="378"/>
      <c r="D115" s="378"/>
      <c r="E115" s="378"/>
      <c r="F115" s="378"/>
      <c r="G115" s="378"/>
      <c r="H115" s="285" t="s">
        <v>302</v>
      </c>
    </row>
    <row r="116" spans="1:9" s="252" customFormat="1" ht="19.5" thickBot="1">
      <c r="A116" s="274" t="s">
        <v>593</v>
      </c>
      <c r="B116" s="379" t="s">
        <v>594</v>
      </c>
      <c r="C116" s="379"/>
      <c r="D116" s="379"/>
      <c r="E116" s="379"/>
      <c r="F116" s="379"/>
      <c r="G116" s="379"/>
      <c r="H116" s="286" t="s">
        <v>302</v>
      </c>
    </row>
    <row r="118" spans="1:9" ht="19.5" thickBot="1">
      <c r="A118" s="113" t="s">
        <v>585</v>
      </c>
    </row>
    <row r="119" spans="1:9" s="252" customFormat="1" ht="19.5" thickBot="1">
      <c r="A119" s="278" t="s">
        <v>602</v>
      </c>
      <c r="B119" s="279" t="s">
        <v>289</v>
      </c>
      <c r="C119" s="294" t="s">
        <v>405</v>
      </c>
      <c r="D119" s="279" t="s">
        <v>291</v>
      </c>
      <c r="E119" s="294" t="s">
        <v>406</v>
      </c>
      <c r="F119" s="279" t="s">
        <v>292</v>
      </c>
      <c r="G119" s="294" t="s">
        <v>406</v>
      </c>
      <c r="H119" s="280" t="s">
        <v>293</v>
      </c>
      <c r="I119" s="252" t="str">
        <f>CONCATENATE(B119,C119,D119,E119,F119,G119,H119)</f>
        <v>令和　年　 月　 日</v>
      </c>
    </row>
    <row r="120" spans="1:9">
      <c r="A120" s="154" t="s">
        <v>580</v>
      </c>
      <c r="B120" s="308"/>
      <c r="C120" s="308"/>
      <c r="D120" s="308"/>
      <c r="E120" s="308"/>
      <c r="F120" s="308"/>
      <c r="G120" s="308"/>
      <c r="H120" s="243" t="s">
        <v>302</v>
      </c>
    </row>
    <row r="121" spans="1:9">
      <c r="A121" s="271" t="s">
        <v>581</v>
      </c>
      <c r="B121" s="304"/>
      <c r="C121" s="304"/>
      <c r="D121" s="304"/>
      <c r="E121" s="304"/>
      <c r="F121" s="304"/>
      <c r="G121" s="304"/>
      <c r="H121" s="305"/>
    </row>
    <row r="122" spans="1:9">
      <c r="A122" s="271" t="s">
        <v>582</v>
      </c>
      <c r="B122" s="309"/>
      <c r="C122" s="310"/>
      <c r="D122" s="310"/>
      <c r="E122" s="310"/>
      <c r="F122" s="310"/>
      <c r="G122" s="310"/>
      <c r="H122" s="311"/>
    </row>
    <row r="123" spans="1:9">
      <c r="A123" s="271" t="s">
        <v>583</v>
      </c>
      <c r="B123" s="312"/>
      <c r="C123" s="312"/>
      <c r="D123" s="312"/>
      <c r="E123" s="312"/>
      <c r="F123" s="312"/>
      <c r="G123" s="312"/>
      <c r="H123" s="313"/>
    </row>
    <row r="124" spans="1:9">
      <c r="A124" s="158" t="s">
        <v>584</v>
      </c>
      <c r="B124" s="314"/>
      <c r="C124" s="314"/>
      <c r="D124" s="314"/>
      <c r="E124" s="314"/>
      <c r="F124" s="314"/>
      <c r="G124" s="314"/>
      <c r="H124" s="315"/>
    </row>
    <row r="125" spans="1:9">
      <c r="A125" s="271" t="s">
        <v>587</v>
      </c>
      <c r="B125" s="304"/>
      <c r="C125" s="304"/>
      <c r="D125" s="304"/>
      <c r="E125" s="304"/>
      <c r="F125" s="304"/>
      <c r="G125" s="304"/>
      <c r="H125" s="305"/>
    </row>
    <row r="126" spans="1:9" ht="19.5" thickBot="1">
      <c r="A126" s="274" t="s">
        <v>586</v>
      </c>
      <c r="B126" s="306"/>
      <c r="C126" s="306"/>
      <c r="D126" s="306"/>
      <c r="E126" s="306"/>
      <c r="F126" s="306"/>
      <c r="G126" s="306"/>
      <c r="H126" s="307"/>
    </row>
  </sheetData>
  <dataConsolidate/>
  <mergeCells count="77">
    <mergeCell ref="B98:H100"/>
    <mergeCell ref="A98:A100"/>
    <mergeCell ref="E114:F114"/>
    <mergeCell ref="B115:G115"/>
    <mergeCell ref="B116:G116"/>
    <mergeCell ref="B109:H109"/>
    <mergeCell ref="B104:G104"/>
    <mergeCell ref="B105:G105"/>
    <mergeCell ref="B106:G106"/>
    <mergeCell ref="B107:H107"/>
    <mergeCell ref="B108:H108"/>
    <mergeCell ref="B73:H73"/>
    <mergeCell ref="B74:H74"/>
    <mergeCell ref="B75:H75"/>
    <mergeCell ref="B76:H76"/>
    <mergeCell ref="B82:H82"/>
    <mergeCell ref="B80:H81"/>
    <mergeCell ref="A29:A30"/>
    <mergeCell ref="B66:H66"/>
    <mergeCell ref="B68:H68"/>
    <mergeCell ref="B69:H69"/>
    <mergeCell ref="B67:H67"/>
    <mergeCell ref="A34:A36"/>
    <mergeCell ref="B48:H48"/>
    <mergeCell ref="B65:G65"/>
    <mergeCell ref="B52:H52"/>
    <mergeCell ref="B58:H58"/>
    <mergeCell ref="B59:H59"/>
    <mergeCell ref="B60:H60"/>
    <mergeCell ref="B61:H61"/>
    <mergeCell ref="B62:H62"/>
    <mergeCell ref="B37:H37"/>
    <mergeCell ref="E45:F45"/>
    <mergeCell ref="A15:A16"/>
    <mergeCell ref="A17:A20"/>
    <mergeCell ref="F38:G38"/>
    <mergeCell ref="B6:H6"/>
    <mergeCell ref="B15:C15"/>
    <mergeCell ref="B16:C16"/>
    <mergeCell ref="B17:C17"/>
    <mergeCell ref="B18:C18"/>
    <mergeCell ref="B19:C19"/>
    <mergeCell ref="B20:C20"/>
    <mergeCell ref="D16:E16"/>
    <mergeCell ref="G16:H16"/>
    <mergeCell ref="D15:H15"/>
    <mergeCell ref="B12:H12"/>
    <mergeCell ref="B13:H13"/>
    <mergeCell ref="A26:A28"/>
    <mergeCell ref="B51:H51"/>
    <mergeCell ref="B9:H9"/>
    <mergeCell ref="D17:G17"/>
    <mergeCell ref="D18:G18"/>
    <mergeCell ref="D19:H19"/>
    <mergeCell ref="D20:H20"/>
    <mergeCell ref="B49:H49"/>
    <mergeCell ref="B50:H50"/>
    <mergeCell ref="B24:H24"/>
    <mergeCell ref="B25:H25"/>
    <mergeCell ref="E30:H30"/>
    <mergeCell ref="E29:H29"/>
    <mergeCell ref="B5:H5"/>
    <mergeCell ref="B125:H125"/>
    <mergeCell ref="B126:H126"/>
    <mergeCell ref="B120:G120"/>
    <mergeCell ref="B121:H121"/>
    <mergeCell ref="B122:H122"/>
    <mergeCell ref="B123:H123"/>
    <mergeCell ref="B124:H124"/>
    <mergeCell ref="B94:H94"/>
    <mergeCell ref="B86:H86"/>
    <mergeCell ref="B87:H87"/>
    <mergeCell ref="B88:H88"/>
    <mergeCell ref="B92:H92"/>
    <mergeCell ref="B93:H93"/>
    <mergeCell ref="B14:H14"/>
    <mergeCell ref="B7:H7"/>
  </mergeCells>
  <phoneticPr fontId="1"/>
  <conditionalFormatting sqref="D40 F40">
    <cfRule type="duplicateValues" dxfId="0" priority="1"/>
  </conditionalFormatting>
  <dataValidations count="1">
    <dataValidation type="list" allowBlank="1" showInputMessage="1" showErrorMessage="1" sqref="B39:B40" xr:uid="{00000000-0002-0000-0000-000000000000}">
      <formula1>$G$5:$G$22</formula1>
    </dataValidation>
  </dataValidations>
  <pageMargins left="0.7" right="0.7" top="0.75" bottom="0.75" header="0.3" footer="0.3"/>
  <pageSetup paperSize="9" orientation="portrait" horizontalDpi="1200" verticalDpi="1200" r:id="rId1"/>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01000000}">
          <x14:formula1>
            <xm:f>リスト!$F$2:$F$4</xm:f>
          </x14:formula1>
          <xm:sqref>D38</xm:sqref>
        </x14:dataValidation>
        <x14:dataValidation type="list" allowBlank="1" showInputMessage="1" showErrorMessage="1" xr:uid="{00000000-0002-0000-0000-000005000000}">
          <x14:formula1>
            <xm:f>リスト!$E$2:$E$5</xm:f>
          </x14:formula1>
          <xm:sqref>B38</xm:sqref>
        </x14:dataValidation>
        <x14:dataValidation type="list" allowBlank="1" showInputMessage="1" showErrorMessage="1" xr:uid="{00000000-0002-0000-0000-000007000000}">
          <x14:formula1>
            <xm:f>リスト!$H$2:$H$7</xm:f>
          </x14:formula1>
          <xm:sqref>B31 B8</xm:sqref>
        </x14:dataValidation>
        <x14:dataValidation type="list" allowBlank="1" showInputMessage="1" showErrorMessage="1" xr:uid="{00000000-0002-0000-0000-00000A000000}">
          <x14:formula1>
            <xm:f>リスト!$Q$2:$Q$4</xm:f>
          </x14:formula1>
          <xm:sqref>B13</xm:sqref>
        </x14:dataValidation>
        <x14:dataValidation type="list" allowBlank="1" showInputMessage="1" showErrorMessage="1" xr:uid="{00000000-0002-0000-0000-00000B000000}">
          <x14:formula1>
            <xm:f>リスト!$R$2:$R$4</xm:f>
          </x14:formula1>
          <xm:sqref>B14</xm:sqref>
        </x14:dataValidation>
        <x14:dataValidation type="list" allowBlank="1" showInputMessage="1" showErrorMessage="1" xr:uid="{00000000-0002-0000-0000-00000C000000}">
          <x14:formula1>
            <xm:f>リスト!$V$2:$V$5</xm:f>
          </x14:formula1>
          <xm:sqref>D19</xm:sqref>
        </x14:dataValidation>
        <x14:dataValidation type="list" allowBlank="1" showInputMessage="1" showErrorMessage="1" xr:uid="{00000000-0002-0000-0000-00000D000000}">
          <x14:formula1>
            <xm:f>リスト!$S$2:$S$4</xm:f>
          </x14:formula1>
          <xm:sqref>D15</xm:sqref>
        </x14:dataValidation>
        <x14:dataValidation type="list" allowBlank="1" showInputMessage="1" showErrorMessage="1" xr:uid="{00000000-0002-0000-0000-00000E000000}">
          <x14:formula1>
            <xm:f>リスト!$W$2:$W$5</xm:f>
          </x14:formula1>
          <xm:sqref>B12:F12</xm:sqref>
        </x14:dataValidation>
        <x14:dataValidation type="list" allowBlank="1" showInputMessage="1" showErrorMessage="1" xr:uid="{00000000-0002-0000-0000-00000F000000}">
          <x14:formula1>
            <xm:f>リスト!$T$2:$T$7</xm:f>
          </x14:formula1>
          <xm:sqref>H17</xm:sqref>
        </x14:dataValidation>
        <x14:dataValidation type="list" allowBlank="1" showInputMessage="1" showErrorMessage="1" xr:uid="{00000000-0002-0000-0000-000010000000}">
          <x14:formula1>
            <xm:f>リスト!$U$2:$U$4</xm:f>
          </x14:formula1>
          <xm:sqref>H18</xm:sqref>
        </x14:dataValidation>
        <x14:dataValidation type="list" allowBlank="1" showInputMessage="1" showErrorMessage="1" xr:uid="{00000000-0002-0000-0000-000011000000}">
          <x14:formula1>
            <xm:f>リスト!$G$2:$G$8</xm:f>
          </x14:formula1>
          <xm:sqref>B24</xm:sqref>
        </x14:dataValidation>
        <x14:dataValidation type="list" allowBlank="1" showInputMessage="1" showErrorMessage="1" xr:uid="{00000000-0002-0000-0000-000012000000}">
          <x14:formula1>
            <xm:f>リスト!$N$2:$N$5</xm:f>
          </x14:formula1>
          <xm:sqref>E29</xm:sqref>
        </x14:dataValidation>
        <x14:dataValidation type="list" allowBlank="1" showInputMessage="1" showErrorMessage="1" xr:uid="{00000000-0002-0000-0000-000013000000}">
          <x14:formula1>
            <xm:f>リスト!$M$2:$M$4</xm:f>
          </x14:formula1>
          <xm:sqref>B68 B123:H123</xm:sqref>
        </x14:dataValidation>
        <x14:dataValidation type="list" allowBlank="1" showInputMessage="1" showErrorMessage="1" xr:uid="{00000000-0002-0000-0000-000017000000}">
          <x14:formula1>
            <xm:f>リスト!$J$2:$J$132</xm:f>
          </x14:formula1>
          <xm:sqref>G115:G116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79998168889431442"/>
  </sheetPr>
  <dimension ref="A1:I28"/>
  <sheetViews>
    <sheetView showZeros="0" view="pageBreakPreview" topLeftCell="A25" zoomScale="60" zoomScaleNormal="70" workbookViewId="0">
      <selection activeCell="H35" sqref="H35"/>
    </sheetView>
  </sheetViews>
  <sheetFormatPr defaultRowHeight="18.75"/>
  <cols>
    <col min="1" max="8" width="9" style="2"/>
    <col min="9" max="9" width="0" style="2" hidden="1" customWidth="1"/>
    <col min="10" max="16384" width="9" style="2"/>
  </cols>
  <sheetData>
    <row r="1" spans="1:8">
      <c r="A1" s="2" t="s">
        <v>504</v>
      </c>
    </row>
    <row r="3" spans="1:8">
      <c r="H3" s="253" t="str">
        <f>IF(入力シート!I91="令和年月日","令和　年　月　日",入力シート!I91)</f>
        <v>令和　年　月　日</v>
      </c>
    </row>
    <row r="5" spans="1:8">
      <c r="A5" s="596" t="s">
        <v>503</v>
      </c>
      <c r="B5" s="596"/>
      <c r="C5" s="596"/>
      <c r="D5" s="596"/>
      <c r="E5" s="596"/>
      <c r="F5" s="596"/>
      <c r="G5" s="596"/>
      <c r="H5" s="596"/>
    </row>
    <row r="8" spans="1:8">
      <c r="A8" s="235" t="s">
        <v>496</v>
      </c>
    </row>
    <row r="9" spans="1:8">
      <c r="A9" s="235"/>
    </row>
    <row r="10" spans="1:8">
      <c r="D10" s="2" t="s">
        <v>59</v>
      </c>
    </row>
    <row r="11" spans="1:8">
      <c r="D11" s="2" t="s">
        <v>60</v>
      </c>
      <c r="E11" s="597">
        <f>入力シート!O5</f>
        <v>0</v>
      </c>
      <c r="F11" s="597"/>
      <c r="G11" s="597"/>
      <c r="H11" s="597"/>
    </row>
    <row r="12" spans="1:8">
      <c r="D12" s="2" t="s">
        <v>58</v>
      </c>
      <c r="E12" s="418">
        <f>入力シート!B7</f>
        <v>0</v>
      </c>
      <c r="F12" s="418"/>
      <c r="G12" s="418"/>
      <c r="H12" s="418"/>
    </row>
    <row r="14" spans="1:8" ht="54.75" customHeight="1">
      <c r="A14" s="595" t="s">
        <v>502</v>
      </c>
      <c r="B14" s="595"/>
      <c r="C14" s="595"/>
      <c r="D14" s="595"/>
      <c r="E14" s="595"/>
      <c r="F14" s="595"/>
      <c r="G14" s="595"/>
      <c r="H14" s="595"/>
    </row>
    <row r="16" spans="1:8">
      <c r="A16" s="596" t="s">
        <v>66</v>
      </c>
      <c r="B16" s="596"/>
      <c r="C16" s="596"/>
      <c r="D16" s="596"/>
      <c r="E16" s="596"/>
      <c r="F16" s="596"/>
      <c r="G16" s="596"/>
      <c r="H16" s="596"/>
    </row>
    <row r="18" spans="1:9">
      <c r="A18" s="2" t="s">
        <v>527</v>
      </c>
    </row>
    <row r="19" spans="1:9">
      <c r="A19" s="597" t="str">
        <f>CONCATENATE(I19,"　","田辺市住宅耐震改修事業費補助金","（",入力シート!B24,")")</f>
        <v>令和　年度　指令耐震　第　号　田辺市住宅耐震改修事業費補助金（　                　　　)</v>
      </c>
      <c r="B19" s="597"/>
      <c r="C19" s="597"/>
      <c r="D19" s="597"/>
      <c r="E19" s="597"/>
      <c r="F19" s="597"/>
      <c r="G19" s="597"/>
      <c r="H19" s="597"/>
      <c r="I19" s="2" t="str">
        <f>IF(入力シート!I45="令和年度 指令耐震 第号","令和　年度　指令耐震　第　号",入力シート!I45)</f>
        <v>令和　年度　指令耐震　第　号</v>
      </c>
    </row>
    <row r="22" spans="1:9">
      <c r="A22" s="2" t="s">
        <v>501</v>
      </c>
    </row>
    <row r="24" spans="1:9">
      <c r="A24" s="2" t="s">
        <v>491</v>
      </c>
      <c r="B24" s="418">
        <f>入力シート!B92</f>
        <v>0</v>
      </c>
      <c r="C24" s="418"/>
      <c r="D24" s="418"/>
      <c r="E24" s="418"/>
      <c r="F24" s="418"/>
      <c r="G24" s="418"/>
      <c r="H24" s="418"/>
    </row>
    <row r="25" spans="1:9">
      <c r="A25" s="2" t="s">
        <v>500</v>
      </c>
      <c r="B25" s="418">
        <f>入力シート!B93</f>
        <v>0</v>
      </c>
      <c r="C25" s="418"/>
      <c r="D25" s="418"/>
      <c r="E25" s="418"/>
      <c r="F25" s="418"/>
      <c r="G25" s="418"/>
      <c r="H25" s="418"/>
    </row>
    <row r="26" spans="1:9">
      <c r="A26" s="2" t="s">
        <v>499</v>
      </c>
      <c r="B26" s="418">
        <f>入力シート!B94</f>
        <v>0</v>
      </c>
      <c r="C26" s="418"/>
      <c r="D26" s="418"/>
      <c r="E26" s="418"/>
      <c r="F26" s="418"/>
      <c r="G26" s="418"/>
      <c r="H26" s="418"/>
    </row>
    <row r="28" spans="1:9" ht="54" customHeight="1">
      <c r="A28" s="595" t="s">
        <v>488</v>
      </c>
      <c r="B28" s="595"/>
      <c r="C28" s="595"/>
      <c r="D28" s="595"/>
      <c r="E28" s="595"/>
      <c r="F28" s="595"/>
      <c r="G28" s="595"/>
      <c r="H28" s="595"/>
    </row>
  </sheetData>
  <mergeCells count="10">
    <mergeCell ref="A16:H16"/>
    <mergeCell ref="A14:H14"/>
    <mergeCell ref="A28:H28"/>
    <mergeCell ref="A5:H5"/>
    <mergeCell ref="E11:H11"/>
    <mergeCell ref="E12:H12"/>
    <mergeCell ref="A19:H19"/>
    <mergeCell ref="B25:H25"/>
    <mergeCell ref="B26:H26"/>
    <mergeCell ref="B24:H24"/>
  </mergeCells>
  <phoneticPr fontId="1"/>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79998168889431442"/>
  </sheetPr>
  <dimension ref="A1:I30"/>
  <sheetViews>
    <sheetView showZeros="0" view="pageBreakPreview" zoomScale="60" zoomScaleNormal="100" workbookViewId="0">
      <selection activeCell="H35" sqref="H35"/>
    </sheetView>
  </sheetViews>
  <sheetFormatPr defaultRowHeight="18.75"/>
  <cols>
    <col min="1" max="8" width="9" style="2"/>
    <col min="9" max="9" width="0" style="2" hidden="1" customWidth="1"/>
    <col min="10" max="16384" width="9" style="2"/>
  </cols>
  <sheetData>
    <row r="1" spans="1:8">
      <c r="A1" s="2" t="s">
        <v>508</v>
      </c>
    </row>
    <row r="3" spans="1:8">
      <c r="H3" s="253" t="str">
        <f>IF(入力シート!I97="令和年月日","令和　年　月　日",入力シート!I97)</f>
        <v>令和　年　月　日</v>
      </c>
    </row>
    <row r="4" spans="1:8">
      <c r="H4" s="249"/>
    </row>
    <row r="5" spans="1:8">
      <c r="A5" s="596" t="s">
        <v>507</v>
      </c>
      <c r="B5" s="596"/>
      <c r="C5" s="596"/>
      <c r="D5" s="596"/>
      <c r="E5" s="596"/>
      <c r="F5" s="596"/>
      <c r="G5" s="596"/>
      <c r="H5" s="596"/>
    </row>
    <row r="8" spans="1:8">
      <c r="A8" s="235" t="s">
        <v>496</v>
      </c>
    </row>
    <row r="9" spans="1:8">
      <c r="A9" s="235"/>
    </row>
    <row r="10" spans="1:8">
      <c r="D10" s="2" t="s">
        <v>59</v>
      </c>
    </row>
    <row r="11" spans="1:8">
      <c r="D11" s="2" t="s">
        <v>60</v>
      </c>
      <c r="E11" s="599">
        <f>入力シート!O5</f>
        <v>0</v>
      </c>
      <c r="F11" s="599"/>
      <c r="G11" s="599"/>
      <c r="H11" s="599"/>
    </row>
    <row r="12" spans="1:8">
      <c r="D12" s="2" t="s">
        <v>58</v>
      </c>
      <c r="E12" s="418">
        <f>入力シート!B7</f>
        <v>0</v>
      </c>
      <c r="F12" s="418"/>
      <c r="G12" s="418"/>
      <c r="H12" s="418"/>
    </row>
    <row r="14" spans="1:8" ht="53.25" customHeight="1">
      <c r="A14" s="595" t="s">
        <v>506</v>
      </c>
      <c r="B14" s="595"/>
      <c r="C14" s="595"/>
      <c r="D14" s="595"/>
      <c r="E14" s="595"/>
      <c r="F14" s="595"/>
      <c r="G14" s="595"/>
      <c r="H14" s="595"/>
    </row>
    <row r="16" spans="1:8">
      <c r="A16" s="596" t="s">
        <v>66</v>
      </c>
      <c r="B16" s="596"/>
      <c r="C16" s="596"/>
      <c r="D16" s="596"/>
      <c r="E16" s="596"/>
      <c r="F16" s="596"/>
      <c r="G16" s="596"/>
      <c r="H16" s="596"/>
    </row>
    <row r="18" spans="1:9">
      <c r="A18" s="2" t="s">
        <v>493</v>
      </c>
    </row>
    <row r="19" spans="1:9">
      <c r="A19" s="597" t="str">
        <f>CONCATENATE(I19,"　","田辺市住宅耐震改修事業費補助金","（",入力シート!B24,")")</f>
        <v>令和　年度　指令耐震　第　号　田辺市住宅耐震改修事業費補助金（　                　　　)</v>
      </c>
      <c r="B19" s="597"/>
      <c r="C19" s="597"/>
      <c r="D19" s="597"/>
      <c r="E19" s="597"/>
      <c r="F19" s="597"/>
      <c r="G19" s="597"/>
      <c r="H19" s="597"/>
      <c r="I19" s="2" t="str">
        <f>IF(入力シート!I45="令和年度 指令耐震 第号","令和　年度　指令耐震　第　号",入力シート!I45)</f>
        <v>令和　年度　指令耐震　第　号</v>
      </c>
    </row>
    <row r="21" spans="1:9">
      <c r="A21" s="2" t="s">
        <v>505</v>
      </c>
    </row>
    <row r="22" spans="1:9">
      <c r="A22" s="598">
        <f>入力シート!B98</f>
        <v>0</v>
      </c>
      <c r="B22" s="598"/>
      <c r="C22" s="598"/>
      <c r="D22" s="598"/>
      <c r="E22" s="598"/>
      <c r="F22" s="598"/>
      <c r="G22" s="598"/>
      <c r="H22" s="598"/>
    </row>
    <row r="23" spans="1:9">
      <c r="A23" s="598"/>
      <c r="B23" s="598"/>
      <c r="C23" s="598"/>
      <c r="D23" s="598"/>
      <c r="E23" s="598"/>
      <c r="F23" s="598"/>
      <c r="G23" s="598"/>
      <c r="H23" s="598"/>
    </row>
    <row r="24" spans="1:9">
      <c r="A24" s="598"/>
      <c r="B24" s="598"/>
      <c r="C24" s="598"/>
      <c r="D24" s="598"/>
      <c r="E24" s="598"/>
      <c r="F24" s="598"/>
      <c r="G24" s="598"/>
      <c r="H24" s="598"/>
    </row>
    <row r="25" spans="1:9">
      <c r="A25" s="598"/>
      <c r="B25" s="598"/>
      <c r="C25" s="598"/>
      <c r="D25" s="598"/>
      <c r="E25" s="598"/>
      <c r="F25" s="598"/>
      <c r="G25" s="598"/>
      <c r="H25" s="598"/>
    </row>
    <row r="26" spans="1:9">
      <c r="A26" s="598"/>
      <c r="B26" s="598"/>
      <c r="C26" s="598"/>
      <c r="D26" s="598"/>
      <c r="E26" s="598"/>
      <c r="F26" s="598"/>
      <c r="G26" s="598"/>
      <c r="H26" s="598"/>
    </row>
    <row r="27" spans="1:9">
      <c r="A27" s="598"/>
      <c r="B27" s="598"/>
      <c r="C27" s="598"/>
      <c r="D27" s="598"/>
      <c r="E27" s="598"/>
      <c r="F27" s="598"/>
      <c r="G27" s="598"/>
      <c r="H27" s="598"/>
    </row>
    <row r="28" spans="1:9">
      <c r="A28" s="598"/>
      <c r="B28" s="598"/>
      <c r="C28" s="598"/>
      <c r="D28" s="598"/>
      <c r="E28" s="598"/>
      <c r="F28" s="598"/>
      <c r="G28" s="598"/>
      <c r="H28" s="598"/>
    </row>
    <row r="29" spans="1:9">
      <c r="A29" s="598"/>
      <c r="B29" s="598"/>
      <c r="C29" s="598"/>
      <c r="D29" s="598"/>
      <c r="E29" s="598"/>
      <c r="F29" s="598"/>
      <c r="G29" s="598"/>
      <c r="H29" s="598"/>
    </row>
    <row r="30" spans="1:9">
      <c r="A30" s="598"/>
      <c r="B30" s="598"/>
      <c r="C30" s="598"/>
      <c r="D30" s="598"/>
      <c r="E30" s="598"/>
      <c r="F30" s="598"/>
      <c r="G30" s="598"/>
      <c r="H30" s="598"/>
    </row>
  </sheetData>
  <mergeCells count="7">
    <mergeCell ref="A22:H30"/>
    <mergeCell ref="A19:H19"/>
    <mergeCell ref="A14:H14"/>
    <mergeCell ref="A16:H16"/>
    <mergeCell ref="A5:H5"/>
    <mergeCell ref="E11:H11"/>
    <mergeCell ref="E12:H12"/>
  </mergeCells>
  <phoneticPr fontId="1"/>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79998168889431442"/>
  </sheetPr>
  <dimension ref="A1:H28"/>
  <sheetViews>
    <sheetView showZeros="0" view="pageBreakPreview" zoomScale="60" zoomScaleNormal="100" workbookViewId="0">
      <selection activeCell="H35" sqref="H35"/>
    </sheetView>
  </sheetViews>
  <sheetFormatPr defaultRowHeight="18.75"/>
  <cols>
    <col min="1" max="16384" width="9" style="2"/>
  </cols>
  <sheetData>
    <row r="1" spans="1:8">
      <c r="A1" s="2" t="s">
        <v>513</v>
      </c>
    </row>
    <row r="3" spans="1:8">
      <c r="H3" s="253" t="str">
        <f>IF(入力シート!I103="令和年月日","令和　年　月　日",入力シート!I103)</f>
        <v>令和　年　月　日</v>
      </c>
    </row>
    <row r="5" spans="1:8">
      <c r="A5" s="596" t="s">
        <v>512</v>
      </c>
      <c r="B5" s="596"/>
      <c r="C5" s="596"/>
      <c r="D5" s="596"/>
      <c r="E5" s="596"/>
      <c r="F5" s="596"/>
      <c r="G5" s="596"/>
      <c r="H5" s="596"/>
    </row>
    <row r="8" spans="1:8">
      <c r="A8" s="235" t="s">
        <v>496</v>
      </c>
    </row>
    <row r="9" spans="1:8">
      <c r="A9" s="235"/>
    </row>
    <row r="10" spans="1:8">
      <c r="D10" s="2" t="s">
        <v>59</v>
      </c>
    </row>
    <row r="11" spans="1:8">
      <c r="D11" s="2" t="s">
        <v>60</v>
      </c>
      <c r="E11" s="599">
        <f>入力シート!O5</f>
        <v>0</v>
      </c>
      <c r="F11" s="599"/>
      <c r="G11" s="599"/>
      <c r="H11" s="599"/>
    </row>
    <row r="12" spans="1:8">
      <c r="D12" s="2" t="s">
        <v>58</v>
      </c>
      <c r="E12" s="418">
        <f>入力シート!B7</f>
        <v>0</v>
      </c>
      <c r="F12" s="418"/>
      <c r="G12" s="418"/>
      <c r="H12" s="418"/>
    </row>
    <row r="14" spans="1:8" ht="86.25" customHeight="1">
      <c r="A14" s="595" t="str">
        <f>CONCATENATE("田辺市住宅耐震改修事業費補助金交付要綱第13条第５項の規定により、",,,,"補助金の請求及び受領について、下記のとおり代理受領を利用しますので申請します。")</f>
        <v>田辺市住宅耐震改修事業費補助金交付要綱第13条第５項の規定により、補助金の請求及び受領について、下記のとおり代理受領を利用しますので申請します。</v>
      </c>
      <c r="B14" s="595"/>
      <c r="C14" s="595"/>
      <c r="D14" s="595"/>
      <c r="E14" s="595"/>
      <c r="F14" s="595"/>
      <c r="G14" s="595"/>
      <c r="H14" s="595"/>
    </row>
    <row r="16" spans="1:8">
      <c r="A16" s="596" t="s">
        <v>66</v>
      </c>
      <c r="B16" s="596"/>
      <c r="C16" s="596"/>
      <c r="D16" s="596"/>
      <c r="E16" s="596"/>
      <c r="F16" s="596"/>
      <c r="G16" s="596"/>
      <c r="H16" s="596"/>
    </row>
    <row r="18" spans="1:8">
      <c r="A18" s="2" t="s">
        <v>533</v>
      </c>
      <c r="C18" s="600" t="str">
        <f>CONCATENATE(,工事完了報告書!K9,"付け　",工事完了報告書!L9)</f>
        <v>令和　年　 月　 日付け　令和　 年度　指令耐震　第　  号</v>
      </c>
      <c r="D18" s="600"/>
      <c r="E18" s="600"/>
      <c r="F18" s="600"/>
      <c r="G18" s="600"/>
      <c r="H18" s="600"/>
    </row>
    <row r="19" spans="1:8">
      <c r="A19" s="2" t="s">
        <v>534</v>
      </c>
      <c r="C19" s="253" t="s">
        <v>536</v>
      </c>
      <c r="D19" s="414">
        <f>入力シート!B104</f>
        <v>0</v>
      </c>
      <c r="E19" s="414"/>
      <c r="F19" s="251" t="s">
        <v>50</v>
      </c>
    </row>
    <row r="20" spans="1:8">
      <c r="A20" s="2" t="s">
        <v>538</v>
      </c>
      <c r="C20" s="253" t="s">
        <v>536</v>
      </c>
      <c r="D20" s="414">
        <f>入力シート!B105</f>
        <v>0</v>
      </c>
      <c r="E20" s="414"/>
      <c r="F20" s="254" t="s">
        <v>50</v>
      </c>
    </row>
    <row r="21" spans="1:8">
      <c r="A21" s="2" t="s">
        <v>535</v>
      </c>
      <c r="C21" s="253" t="s">
        <v>536</v>
      </c>
      <c r="D21" s="414">
        <f>入力シート!B106</f>
        <v>0</v>
      </c>
      <c r="E21" s="414"/>
      <c r="F21" s="254" t="s">
        <v>537</v>
      </c>
    </row>
    <row r="24" spans="1:8">
      <c r="A24" s="2" t="s">
        <v>511</v>
      </c>
    </row>
    <row r="25" spans="1:8">
      <c r="A25" s="596" t="s">
        <v>491</v>
      </c>
      <c r="B25" s="596"/>
      <c r="C25" s="418">
        <f>入力シート!B107</f>
        <v>0</v>
      </c>
      <c r="D25" s="418"/>
      <c r="E25" s="418"/>
      <c r="F25" s="418"/>
      <c r="G25" s="418"/>
      <c r="H25" s="418"/>
    </row>
    <row r="26" spans="1:8">
      <c r="A26" s="596" t="s">
        <v>510</v>
      </c>
      <c r="B26" s="596"/>
      <c r="C26" s="418">
        <f>入力シート!B108</f>
        <v>0</v>
      </c>
      <c r="D26" s="418"/>
      <c r="E26" s="418"/>
      <c r="F26" s="418"/>
      <c r="G26" s="418"/>
      <c r="H26" s="418"/>
    </row>
    <row r="27" spans="1:8">
      <c r="A27" s="596" t="s">
        <v>509</v>
      </c>
      <c r="B27" s="596"/>
      <c r="C27" s="418">
        <f>入力シート!B109</f>
        <v>0</v>
      </c>
      <c r="D27" s="418"/>
      <c r="E27" s="418"/>
      <c r="F27" s="418"/>
      <c r="G27" s="418"/>
      <c r="H27" s="418"/>
    </row>
    <row r="28" spans="1:8" ht="60" customHeight="1">
      <c r="A28" s="595" t="s">
        <v>488</v>
      </c>
      <c r="B28" s="595"/>
      <c r="C28" s="595"/>
      <c r="D28" s="595"/>
      <c r="E28" s="595"/>
      <c r="F28" s="595"/>
      <c r="G28" s="595"/>
      <c r="H28" s="595"/>
    </row>
  </sheetData>
  <mergeCells count="16">
    <mergeCell ref="C26:H26"/>
    <mergeCell ref="C27:H27"/>
    <mergeCell ref="A14:H14"/>
    <mergeCell ref="A16:H16"/>
    <mergeCell ref="A28:H28"/>
    <mergeCell ref="D20:E20"/>
    <mergeCell ref="D21:E21"/>
    <mergeCell ref="A25:B25"/>
    <mergeCell ref="A26:B26"/>
    <mergeCell ref="A27:B27"/>
    <mergeCell ref="C25:H25"/>
    <mergeCell ref="A5:H5"/>
    <mergeCell ref="E11:H11"/>
    <mergeCell ref="E12:H12"/>
    <mergeCell ref="C18:H18"/>
    <mergeCell ref="D19:E19"/>
  </mergeCells>
  <phoneticPr fontId="1"/>
  <pageMargins left="0.7" right="0.7" top="0.75" bottom="0.75" header="0.3" footer="0.3"/>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12047-FFBF-41DF-ACEB-140D26FACA0C}">
  <sheetPr>
    <tabColor theme="5" tint="0.79998168889431442"/>
  </sheetPr>
  <dimension ref="A1:H34"/>
  <sheetViews>
    <sheetView showZeros="0" view="pageBreakPreview" zoomScale="55" zoomScaleNormal="100" zoomScaleSheetLayoutView="55" workbookViewId="0">
      <selection activeCell="H35" sqref="H35"/>
    </sheetView>
  </sheetViews>
  <sheetFormatPr defaultRowHeight="18.75"/>
  <cols>
    <col min="1" max="16384" width="9" style="269"/>
  </cols>
  <sheetData>
    <row r="1" spans="1:8">
      <c r="A1" s="269" t="s">
        <v>526</v>
      </c>
    </row>
    <row r="3" spans="1:8">
      <c r="H3" s="249" t="str">
        <f>IF(入力シート!I103="令和年月日","令和　年　月　日",入力シート!I112)</f>
        <v>令和　年　月　日</v>
      </c>
    </row>
    <row r="5" spans="1:8">
      <c r="A5" s="596" t="s">
        <v>525</v>
      </c>
      <c r="B5" s="596"/>
      <c r="C5" s="596"/>
      <c r="D5" s="596"/>
      <c r="E5" s="596"/>
      <c r="F5" s="596"/>
      <c r="G5" s="596"/>
      <c r="H5" s="596"/>
    </row>
    <row r="7" spans="1:8">
      <c r="A7" s="267" t="s">
        <v>496</v>
      </c>
    </row>
    <row r="8" spans="1:8">
      <c r="A8" s="267"/>
    </row>
    <row r="9" spans="1:8">
      <c r="D9" s="269" t="s">
        <v>59</v>
      </c>
    </row>
    <row r="10" spans="1:8">
      <c r="D10" s="269" t="s">
        <v>60</v>
      </c>
      <c r="E10" s="599">
        <f>入力シート!O5</f>
        <v>0</v>
      </c>
      <c r="F10" s="599"/>
      <c r="G10" s="599"/>
      <c r="H10" s="599"/>
    </row>
    <row r="11" spans="1:8">
      <c r="D11" s="269" t="s">
        <v>58</v>
      </c>
      <c r="E11" s="418">
        <f>入力シート!B7</f>
        <v>0</v>
      </c>
      <c r="F11" s="418"/>
      <c r="G11" s="418"/>
      <c r="H11" s="418"/>
    </row>
    <row r="13" spans="1:8" ht="48" customHeight="1">
      <c r="A13" s="595" t="str">
        <f>CONCATENATE("私は、",入力シート!I113,"付け",入力シート!I114,"にて補助金額の確定の通知を受けた補助金について、次の通り委任します。")</f>
        <v>私は、令和　年　 月　 日付け 田建 第　号にて補助金額の確定の通知を受けた補助金について、次の通り委任します。</v>
      </c>
      <c r="B13" s="595"/>
      <c r="C13" s="595"/>
      <c r="D13" s="595"/>
      <c r="E13" s="595"/>
      <c r="F13" s="595"/>
      <c r="G13" s="595"/>
      <c r="H13" s="595"/>
    </row>
    <row r="15" spans="1:8">
      <c r="A15" s="596" t="s">
        <v>66</v>
      </c>
      <c r="B15" s="596"/>
      <c r="C15" s="596"/>
      <c r="D15" s="596"/>
      <c r="E15" s="596"/>
      <c r="F15" s="596"/>
      <c r="G15" s="596"/>
      <c r="H15" s="596"/>
    </row>
    <row r="16" spans="1:8">
      <c r="A16" s="269" t="s">
        <v>524</v>
      </c>
    </row>
    <row r="17" spans="1:8">
      <c r="A17" s="269" t="s">
        <v>60</v>
      </c>
      <c r="B17" s="599">
        <f>E10</f>
        <v>0</v>
      </c>
      <c r="C17" s="599"/>
      <c r="D17" s="599"/>
      <c r="E17" s="599"/>
      <c r="F17" s="599"/>
      <c r="G17" s="599"/>
      <c r="H17" s="599"/>
    </row>
    <row r="18" spans="1:8">
      <c r="A18" s="269" t="s">
        <v>58</v>
      </c>
      <c r="B18" s="418">
        <f>E11</f>
        <v>0</v>
      </c>
      <c r="C18" s="418"/>
      <c r="D18" s="418"/>
      <c r="E18" s="418"/>
      <c r="F18" s="418"/>
      <c r="G18" s="418"/>
      <c r="H18" s="269" t="s">
        <v>570</v>
      </c>
    </row>
    <row r="19" spans="1:8">
      <c r="A19" s="269" t="s">
        <v>523</v>
      </c>
      <c r="C19" s="599" t="str">
        <f>CONCATENATE("補助金額 金",TEXT(入力シート!B115,"#,###"),"円のうち金",TEXT(入力シート!B116,"#,###"),"円")</f>
        <v>補助金額 金　　　　　　円のうち金　　　　　　円</v>
      </c>
      <c r="D19" s="599"/>
      <c r="E19" s="599"/>
      <c r="F19" s="599"/>
      <c r="G19" s="599"/>
      <c r="H19" s="599"/>
    </row>
    <row r="20" spans="1:8" ht="42.75" customHeight="1">
      <c r="A20" s="595" t="s">
        <v>522</v>
      </c>
      <c r="B20" s="595"/>
      <c r="C20" s="595"/>
      <c r="D20" s="595"/>
      <c r="E20" s="595"/>
      <c r="F20" s="595"/>
      <c r="G20" s="595"/>
      <c r="H20" s="595"/>
    </row>
    <row r="22" spans="1:8">
      <c r="A22" s="269" t="s">
        <v>521</v>
      </c>
    </row>
    <row r="23" spans="1:8">
      <c r="A23" s="269" t="s">
        <v>520</v>
      </c>
    </row>
    <row r="24" spans="1:8">
      <c r="A24" s="269" t="s">
        <v>60</v>
      </c>
      <c r="C24" s="418">
        <f>入力シート!B107</f>
        <v>0</v>
      </c>
      <c r="D24" s="418"/>
      <c r="E24" s="418"/>
      <c r="F24" s="418"/>
      <c r="G24" s="418"/>
      <c r="H24" s="418"/>
    </row>
    <row r="25" spans="1:8">
      <c r="A25" s="269" t="s">
        <v>519</v>
      </c>
      <c r="C25" s="418">
        <f>入力シート!B108</f>
        <v>0</v>
      </c>
      <c r="D25" s="418"/>
      <c r="E25" s="418"/>
      <c r="F25" s="418"/>
      <c r="G25" s="418"/>
      <c r="H25" s="418"/>
    </row>
    <row r="26" spans="1:8">
      <c r="A26" s="269" t="s">
        <v>509</v>
      </c>
      <c r="C26" s="418">
        <f>入力シート!B109</f>
        <v>0</v>
      </c>
      <c r="D26" s="418"/>
      <c r="E26" s="418"/>
      <c r="F26" s="418"/>
      <c r="G26" s="418"/>
      <c r="H26" s="269" t="s">
        <v>570</v>
      </c>
    </row>
    <row r="27" spans="1:8" ht="48.75" customHeight="1">
      <c r="A27" s="595" t="s">
        <v>488</v>
      </c>
      <c r="B27" s="595"/>
      <c r="C27" s="595"/>
      <c r="D27" s="595"/>
      <c r="E27" s="595"/>
      <c r="F27" s="595"/>
      <c r="G27" s="595"/>
      <c r="H27" s="595"/>
    </row>
    <row r="29" spans="1:8">
      <c r="A29" s="250" t="s">
        <v>518</v>
      </c>
      <c r="B29" s="250"/>
      <c r="C29" s="250"/>
      <c r="D29" s="250"/>
      <c r="E29" s="250"/>
      <c r="F29" s="250"/>
      <c r="G29" s="250"/>
      <c r="H29" s="250"/>
    </row>
    <row r="30" spans="1:8">
      <c r="A30" s="250" t="s">
        <v>517</v>
      </c>
      <c r="B30" s="250"/>
      <c r="C30" s="250"/>
      <c r="D30" s="250"/>
      <c r="E30" s="250"/>
      <c r="F30" s="250"/>
      <c r="G30" s="250"/>
      <c r="H30" s="250"/>
    </row>
    <row r="31" spans="1:8" ht="29.25" customHeight="1">
      <c r="A31" s="601" t="s">
        <v>516</v>
      </c>
      <c r="B31" s="601"/>
      <c r="C31" s="601"/>
      <c r="D31" s="601"/>
      <c r="E31" s="601"/>
      <c r="F31" s="601"/>
      <c r="G31" s="601"/>
      <c r="H31" s="601"/>
    </row>
    <row r="32" spans="1:8">
      <c r="A32" s="250" t="s">
        <v>515</v>
      </c>
      <c r="B32" s="250"/>
      <c r="C32" s="250"/>
      <c r="D32" s="250"/>
      <c r="E32" s="250"/>
      <c r="F32" s="250"/>
      <c r="G32" s="250"/>
      <c r="H32" s="250"/>
    </row>
    <row r="33" spans="1:8" ht="36" customHeight="1">
      <c r="A33" s="601" t="s">
        <v>514</v>
      </c>
      <c r="B33" s="601"/>
      <c r="C33" s="601"/>
      <c r="D33" s="601"/>
      <c r="E33" s="601"/>
      <c r="F33" s="601"/>
      <c r="G33" s="601"/>
      <c r="H33" s="601"/>
    </row>
    <row r="34" spans="1:8" ht="40.5" customHeight="1"/>
  </sheetData>
  <mergeCells count="16">
    <mergeCell ref="C24:F24"/>
    <mergeCell ref="G24:H24"/>
    <mergeCell ref="A33:H33"/>
    <mergeCell ref="A5:H5"/>
    <mergeCell ref="A13:H13"/>
    <mergeCell ref="A15:H15"/>
    <mergeCell ref="A20:H20"/>
    <mergeCell ref="A27:H27"/>
    <mergeCell ref="A31:H31"/>
    <mergeCell ref="E10:H10"/>
    <mergeCell ref="E11:H11"/>
    <mergeCell ref="B18:G18"/>
    <mergeCell ref="B17:H17"/>
    <mergeCell ref="C25:H25"/>
    <mergeCell ref="C26:G26"/>
    <mergeCell ref="C19:H19"/>
  </mergeCells>
  <phoneticPr fontId="1"/>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CF44F-8334-4EE3-B9CD-A8BF17B48EAB}">
  <sheetPr>
    <tabColor theme="5" tint="0.79998168889431442"/>
  </sheetPr>
  <dimension ref="A1:O50"/>
  <sheetViews>
    <sheetView view="pageBreakPreview" zoomScale="60" zoomScaleNormal="100" workbookViewId="0">
      <selection activeCell="H35" sqref="H35"/>
    </sheetView>
  </sheetViews>
  <sheetFormatPr defaultRowHeight="18.75"/>
  <cols>
    <col min="1" max="1" width="5.5" style="267" customWidth="1"/>
    <col min="2" max="2" width="15.625" style="267" customWidth="1"/>
    <col min="3" max="3" width="3.625" style="267" customWidth="1"/>
    <col min="4" max="4" width="9" style="267"/>
    <col min="5" max="5" width="3.625" style="267" customWidth="1"/>
    <col min="6" max="9" width="9" style="267"/>
    <col min="10" max="10" width="5.375" style="267" customWidth="1"/>
    <col min="11" max="11" width="0.75" style="267" customWidth="1"/>
    <col min="12" max="12" width="0.375" style="267" customWidth="1"/>
    <col min="13" max="16384" width="9" style="267"/>
  </cols>
  <sheetData>
    <row r="1" spans="1:10" ht="20.100000000000001" customHeight="1">
      <c r="A1" s="267" t="s">
        <v>571</v>
      </c>
    </row>
    <row r="2" spans="1:10" ht="20.100000000000001" customHeight="1">
      <c r="I2" s="83" t="str">
        <f>入力シート!I119</f>
        <v>令和　年　 月　 日</v>
      </c>
    </row>
    <row r="3" spans="1:10" ht="20.100000000000001" customHeight="1"/>
    <row r="4" spans="1:10" ht="20.100000000000001" customHeight="1">
      <c r="A4" s="414" t="s">
        <v>572</v>
      </c>
      <c r="B4" s="414"/>
      <c r="C4" s="414"/>
      <c r="D4" s="414"/>
      <c r="E4" s="414"/>
      <c r="F4" s="414"/>
      <c r="G4" s="414"/>
      <c r="H4" s="414"/>
      <c r="I4" s="414"/>
      <c r="J4" s="414"/>
    </row>
    <row r="5" spans="1:10" ht="20.100000000000001" customHeight="1"/>
    <row r="6" spans="1:10" ht="20.100000000000001" customHeight="1">
      <c r="B6" s="267" t="s">
        <v>64</v>
      </c>
    </row>
    <row r="7" spans="1:10" ht="20.100000000000001" customHeight="1">
      <c r="D7" s="602" t="s">
        <v>573</v>
      </c>
      <c r="E7" s="602"/>
    </row>
    <row r="8" spans="1:10" ht="20.100000000000001" customHeight="1">
      <c r="C8" s="602" t="s">
        <v>574</v>
      </c>
      <c r="D8" s="602"/>
      <c r="E8" s="602"/>
      <c r="F8" s="418">
        <f>入力シート!B107</f>
        <v>0</v>
      </c>
      <c r="G8" s="418"/>
      <c r="H8" s="418"/>
      <c r="I8" s="418"/>
      <c r="J8" s="418"/>
    </row>
    <row r="9" spans="1:10" ht="20.100000000000001" customHeight="1">
      <c r="C9" s="83"/>
      <c r="D9" s="592" t="s">
        <v>575</v>
      </c>
      <c r="E9" s="592"/>
      <c r="F9" s="592"/>
      <c r="G9" s="592"/>
      <c r="H9" s="592"/>
      <c r="I9" s="592"/>
    </row>
    <row r="10" spans="1:10" ht="20.100000000000001" customHeight="1">
      <c r="F10" s="418">
        <f>入力シート!B108</f>
        <v>0</v>
      </c>
      <c r="G10" s="418"/>
      <c r="H10" s="418"/>
      <c r="I10" s="418"/>
      <c r="J10" s="418"/>
    </row>
    <row r="11" spans="1:10" ht="20.100000000000001" customHeight="1">
      <c r="F11" s="418">
        <f>入力シート!B109</f>
        <v>0</v>
      </c>
      <c r="G11" s="418"/>
      <c r="H11" s="418"/>
      <c r="I11" s="418"/>
      <c r="J11" s="418"/>
    </row>
    <row r="12" spans="1:10" ht="20.100000000000001" customHeight="1">
      <c r="E12" s="83" t="s">
        <v>576</v>
      </c>
      <c r="F12" s="418"/>
      <c r="G12" s="418"/>
      <c r="H12" s="418"/>
      <c r="I12" s="418"/>
      <c r="J12" s="418"/>
    </row>
    <row r="13" spans="1:10" ht="20.100000000000001" customHeight="1">
      <c r="E13" s="83" t="s">
        <v>30</v>
      </c>
      <c r="F13" s="418">
        <f>入力シート!O5</f>
        <v>0</v>
      </c>
      <c r="G13" s="418"/>
      <c r="H13" s="418"/>
      <c r="I13" s="418"/>
      <c r="J13" s="418"/>
    </row>
    <row r="14" spans="1:10" ht="20.100000000000001" customHeight="1">
      <c r="E14" s="83" t="s">
        <v>495</v>
      </c>
      <c r="F14" s="418">
        <f>入力シート!B7</f>
        <v>0</v>
      </c>
      <c r="G14" s="418"/>
      <c r="H14" s="418"/>
      <c r="I14" s="418"/>
      <c r="J14" s="418"/>
    </row>
    <row r="15" spans="1:10" ht="20.100000000000001" customHeight="1">
      <c r="E15" s="292" t="s">
        <v>558</v>
      </c>
      <c r="F15" s="589">
        <f>入力シート!B9</f>
        <v>0</v>
      </c>
      <c r="G15" s="589"/>
      <c r="H15" s="589"/>
      <c r="I15" s="589"/>
      <c r="J15" s="589"/>
    </row>
    <row r="16" spans="1:10" ht="20.100000000000001" customHeight="1">
      <c r="E16" s="83"/>
    </row>
    <row r="17" spans="1:15" ht="45.75" customHeight="1">
      <c r="B17" s="415" t="s">
        <v>577</v>
      </c>
      <c r="C17" s="415"/>
      <c r="D17" s="415"/>
      <c r="E17" s="415"/>
      <c r="F17" s="415"/>
      <c r="G17" s="415"/>
      <c r="H17" s="415"/>
      <c r="I17" s="415"/>
      <c r="J17" s="415"/>
    </row>
    <row r="18" spans="1:15" ht="20.100000000000001" customHeight="1"/>
    <row r="19" spans="1:15" ht="20.100000000000001" customHeight="1">
      <c r="A19" s="414" t="s">
        <v>66</v>
      </c>
      <c r="B19" s="414"/>
      <c r="C19" s="414"/>
      <c r="D19" s="414"/>
      <c r="E19" s="414"/>
      <c r="F19" s="414"/>
      <c r="G19" s="414"/>
      <c r="H19" s="414"/>
      <c r="I19" s="414"/>
      <c r="J19" s="414"/>
    </row>
    <row r="20" spans="1:15" ht="20.100000000000001" customHeight="1"/>
    <row r="21" spans="1:15" ht="20.100000000000001" customHeight="1">
      <c r="B21" s="267" t="s">
        <v>127</v>
      </c>
    </row>
    <row r="22" spans="1:15" ht="20.100000000000001" customHeight="1"/>
    <row r="23" spans="1:15" ht="20.100000000000001" customHeight="1">
      <c r="B23" s="267" t="s">
        <v>200</v>
      </c>
      <c r="C23" s="261" t="s">
        <v>49</v>
      </c>
      <c r="D23" s="414" t="str">
        <f>TEXT(入力シート!B120,"#,###")</f>
        <v/>
      </c>
      <c r="E23" s="414"/>
      <c r="F23" s="414"/>
      <c r="G23" s="267" t="s">
        <v>50</v>
      </c>
    </row>
    <row r="24" spans="1:15" ht="20.100000000000001" customHeight="1"/>
    <row r="25" spans="1:15" ht="20.100000000000001" customHeight="1">
      <c r="B25" s="267" t="s">
        <v>128</v>
      </c>
    </row>
    <row r="26" spans="1:15" ht="20.100000000000001" customHeight="1"/>
    <row r="27" spans="1:15" ht="20.100000000000001" customHeight="1">
      <c r="B27" s="590" t="s">
        <v>129</v>
      </c>
      <c r="C27" s="398">
        <f>入力シート!B121</f>
        <v>0</v>
      </c>
      <c r="D27" s="399"/>
      <c r="E27" s="399"/>
      <c r="F27" s="399"/>
      <c r="G27" s="399"/>
      <c r="H27" s="399"/>
      <c r="I27" s="410"/>
      <c r="O27" s="262"/>
    </row>
    <row r="28" spans="1:15" ht="20.100000000000001" customHeight="1">
      <c r="B28" s="590"/>
      <c r="C28" s="398" t="s">
        <v>134</v>
      </c>
      <c r="D28" s="399"/>
      <c r="E28" s="399">
        <f>入力シート!B122</f>
        <v>0</v>
      </c>
      <c r="F28" s="399"/>
      <c r="G28" s="399"/>
      <c r="H28" s="399"/>
      <c r="I28" s="410"/>
    </row>
    <row r="29" spans="1:15" ht="20.100000000000001" customHeight="1">
      <c r="B29" s="268" t="s">
        <v>130</v>
      </c>
      <c r="C29" s="266" t="str">
        <f>IF(入力シート!B123="普通","■","□")</f>
        <v>□</v>
      </c>
      <c r="D29" s="263" t="s">
        <v>135</v>
      </c>
      <c r="E29" s="263" t="str">
        <f>IF(入力シート!B123="当座","■","□")</f>
        <v>□</v>
      </c>
      <c r="F29" s="263" t="s">
        <v>136</v>
      </c>
      <c r="G29" s="264"/>
      <c r="H29" s="264"/>
      <c r="I29" s="265"/>
    </row>
    <row r="30" spans="1:15" ht="20.100000000000001" customHeight="1">
      <c r="B30" s="268" t="s">
        <v>131</v>
      </c>
      <c r="C30" s="590">
        <f>入力シート!B124</f>
        <v>0</v>
      </c>
      <c r="D30" s="590"/>
      <c r="E30" s="590"/>
      <c r="F30" s="590"/>
      <c r="G30" s="590"/>
      <c r="H30" s="590"/>
      <c r="I30" s="590"/>
    </row>
    <row r="31" spans="1:15" ht="20.100000000000001" customHeight="1">
      <c r="B31" s="268" t="s">
        <v>132</v>
      </c>
      <c r="C31" s="590">
        <f>入力シート!B125</f>
        <v>0</v>
      </c>
      <c r="D31" s="590"/>
      <c r="E31" s="590"/>
      <c r="F31" s="590"/>
      <c r="G31" s="590"/>
      <c r="H31" s="590"/>
      <c r="I31" s="590"/>
    </row>
    <row r="32" spans="1:15" ht="20.100000000000001" customHeight="1">
      <c r="B32" s="268" t="s">
        <v>133</v>
      </c>
      <c r="C32" s="590">
        <f>入力シート!B126</f>
        <v>0</v>
      </c>
      <c r="D32" s="590"/>
      <c r="E32" s="590"/>
      <c r="F32" s="590"/>
      <c r="G32" s="590"/>
      <c r="H32" s="590"/>
      <c r="I32" s="590"/>
    </row>
    <row r="33" spans="9:9" ht="20.100000000000001" customHeight="1"/>
    <row r="34" spans="9:9" ht="20.100000000000001" customHeight="1">
      <c r="I34" s="268" t="s">
        <v>578</v>
      </c>
    </row>
    <row r="35" spans="9:9" ht="20.100000000000001" customHeight="1">
      <c r="I35" s="200"/>
    </row>
    <row r="36" spans="9:9" ht="20.100000000000001" customHeight="1">
      <c r="I36" s="201"/>
    </row>
    <row r="37" spans="9:9" ht="20.100000000000001" customHeight="1"/>
    <row r="38" spans="9:9" ht="20.100000000000001" customHeight="1"/>
    <row r="39" spans="9:9" ht="20.100000000000001" customHeight="1"/>
    <row r="40" spans="9:9" ht="20.100000000000001" customHeight="1"/>
    <row r="41" spans="9:9" ht="20.100000000000001" customHeight="1"/>
    <row r="42" spans="9:9" ht="20.100000000000001" customHeight="1"/>
    <row r="43" spans="9:9" ht="20.100000000000001" customHeight="1"/>
    <row r="44" spans="9:9" ht="20.100000000000001" customHeight="1"/>
    <row r="45" spans="9:9" ht="20.100000000000001" customHeight="1"/>
    <row r="46" spans="9:9" ht="20.100000000000001" customHeight="1"/>
    <row r="47" spans="9:9" ht="20.100000000000001" customHeight="1"/>
    <row r="48" spans="9:9" ht="20.100000000000001" customHeight="1"/>
    <row r="49" ht="20.100000000000001" customHeight="1"/>
    <row r="50" ht="20.100000000000001" customHeight="1"/>
  </sheetData>
  <mergeCells count="21">
    <mergeCell ref="F11:J11"/>
    <mergeCell ref="C32:I32"/>
    <mergeCell ref="F15:J15"/>
    <mergeCell ref="B27:B28"/>
    <mergeCell ref="C27:I27"/>
    <mergeCell ref="C28:D28"/>
    <mergeCell ref="E28:I28"/>
    <mergeCell ref="C30:I30"/>
    <mergeCell ref="C31:I31"/>
    <mergeCell ref="D23:F23"/>
    <mergeCell ref="F12:J12"/>
    <mergeCell ref="F13:J13"/>
    <mergeCell ref="F14:J14"/>
    <mergeCell ref="B17:J17"/>
    <mergeCell ref="A19:J19"/>
    <mergeCell ref="F10:J10"/>
    <mergeCell ref="A4:J4"/>
    <mergeCell ref="D7:E7"/>
    <mergeCell ref="C8:E8"/>
    <mergeCell ref="F8:J8"/>
    <mergeCell ref="D9:I9"/>
  </mergeCells>
  <phoneticPr fontId="1"/>
  <pageMargins left="0.7" right="0.7" top="0.75" bottom="0.75" header="0.3" footer="0.3"/>
  <pageSetup paperSize="9" orientation="portrait" horizontalDpi="1200" verticalDpi="12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12"/>
  <sheetViews>
    <sheetView workbookViewId="0"/>
  </sheetViews>
  <sheetFormatPr defaultRowHeight="18.75"/>
  <cols>
    <col min="1" max="1" width="10.25" bestFit="1" customWidth="1"/>
    <col min="2" max="2" width="19.25" customWidth="1"/>
    <col min="3" max="3" width="65.125" customWidth="1"/>
    <col min="4" max="4" width="17.125" customWidth="1"/>
  </cols>
  <sheetData>
    <row r="1" spans="1:5">
      <c r="A1" t="s">
        <v>410</v>
      </c>
    </row>
    <row r="2" spans="1:5" s="2" customFormat="1">
      <c r="A2" s="2" t="s">
        <v>411</v>
      </c>
      <c r="B2" s="2" t="s">
        <v>413</v>
      </c>
      <c r="C2" s="2" t="s">
        <v>414</v>
      </c>
      <c r="D2" s="2" t="s">
        <v>415</v>
      </c>
      <c r="E2" s="2" t="s">
        <v>416</v>
      </c>
    </row>
    <row r="3" spans="1:5">
      <c r="A3" s="191">
        <v>45372</v>
      </c>
      <c r="B3" t="s">
        <v>408</v>
      </c>
      <c r="C3" t="s">
        <v>409</v>
      </c>
      <c r="D3" t="s">
        <v>412</v>
      </c>
      <c r="E3" t="s">
        <v>554</v>
      </c>
    </row>
    <row r="4" spans="1:5">
      <c r="A4" s="191">
        <v>45376</v>
      </c>
      <c r="B4" t="s">
        <v>417</v>
      </c>
      <c r="C4" t="s">
        <v>418</v>
      </c>
      <c r="D4" t="s">
        <v>420</v>
      </c>
      <c r="E4" s="256" t="s">
        <v>554</v>
      </c>
    </row>
    <row r="5" spans="1:5">
      <c r="A5" s="191">
        <v>45386</v>
      </c>
      <c r="B5" t="s">
        <v>430</v>
      </c>
      <c r="C5" t="s">
        <v>432</v>
      </c>
      <c r="D5" t="s">
        <v>433</v>
      </c>
      <c r="E5" s="256" t="s">
        <v>554</v>
      </c>
    </row>
    <row r="6" spans="1:5">
      <c r="A6" s="191">
        <v>45386</v>
      </c>
      <c r="B6" t="s">
        <v>431</v>
      </c>
      <c r="C6" s="2" t="s">
        <v>432</v>
      </c>
      <c r="D6" s="2" t="s">
        <v>433</v>
      </c>
      <c r="E6" s="256" t="s">
        <v>554</v>
      </c>
    </row>
    <row r="7" spans="1:5">
      <c r="A7" s="191">
        <v>45386</v>
      </c>
      <c r="B7" t="s">
        <v>408</v>
      </c>
      <c r="C7" t="s">
        <v>434</v>
      </c>
      <c r="D7" t="s">
        <v>447</v>
      </c>
      <c r="E7" s="256" t="s">
        <v>554</v>
      </c>
    </row>
    <row r="8" spans="1:5">
      <c r="A8" s="191">
        <v>45453</v>
      </c>
      <c r="B8" t="s">
        <v>435</v>
      </c>
      <c r="C8" t="s">
        <v>436</v>
      </c>
      <c r="D8" t="s">
        <v>437</v>
      </c>
      <c r="E8" s="256" t="s">
        <v>554</v>
      </c>
    </row>
    <row r="9" spans="1:5" ht="112.5">
      <c r="A9" s="191">
        <v>45471</v>
      </c>
      <c r="B9" t="s">
        <v>439</v>
      </c>
      <c r="C9" s="108" t="s">
        <v>440</v>
      </c>
      <c r="D9" t="s">
        <v>447</v>
      </c>
      <c r="E9" s="256" t="s">
        <v>554</v>
      </c>
    </row>
    <row r="10" spans="1:5" ht="75">
      <c r="A10" s="191">
        <v>45526</v>
      </c>
      <c r="B10" t="s">
        <v>449</v>
      </c>
      <c r="C10" s="108" t="s">
        <v>456</v>
      </c>
      <c r="D10" t="s">
        <v>457</v>
      </c>
      <c r="E10" s="256" t="s">
        <v>554</v>
      </c>
    </row>
    <row r="11" spans="1:5">
      <c r="A11" s="191">
        <v>45664</v>
      </c>
      <c r="B11" t="s">
        <v>551</v>
      </c>
      <c r="C11" t="s">
        <v>552</v>
      </c>
      <c r="E11" s="256" t="s">
        <v>554</v>
      </c>
    </row>
    <row r="12" spans="1:5" ht="37.5">
      <c r="A12" s="191">
        <v>45695</v>
      </c>
      <c r="B12" t="s">
        <v>408</v>
      </c>
      <c r="C12" s="255" t="s">
        <v>553</v>
      </c>
      <c r="D12" t="s">
        <v>579</v>
      </c>
    </row>
  </sheetData>
  <phoneticPr fontId="1"/>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8.75"/>
  <sheetData>
    <row r="1" spans="1:1">
      <c r="A1" t="s">
        <v>458</v>
      </c>
    </row>
  </sheetData>
  <phoneticPr fontId="1"/>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F26"/>
  <sheetViews>
    <sheetView workbookViewId="0"/>
  </sheetViews>
  <sheetFormatPr defaultRowHeight="18.75"/>
  <cols>
    <col min="1" max="1" width="4.875" style="2" customWidth="1"/>
    <col min="2" max="4" width="14.75" style="2" customWidth="1"/>
    <col min="5" max="5" width="11.5" style="2" customWidth="1"/>
    <col min="6" max="6" width="14.375" style="2" customWidth="1"/>
    <col min="7" max="16384" width="9" style="2"/>
  </cols>
  <sheetData>
    <row r="1" spans="1:6">
      <c r="A1" s="2" t="s">
        <v>459</v>
      </c>
    </row>
    <row r="2" spans="1:6">
      <c r="A2" s="597" t="s">
        <v>460</v>
      </c>
      <c r="B2" s="597"/>
      <c r="C2" s="597"/>
      <c r="D2" s="597"/>
      <c r="E2" s="597"/>
      <c r="F2" s="597"/>
    </row>
    <row r="4" spans="1:6" ht="19.5" thickBot="1"/>
    <row r="5" spans="1:6" ht="19.5" thickBot="1">
      <c r="B5" s="213" t="s">
        <v>461</v>
      </c>
      <c r="C5" s="214"/>
      <c r="D5" s="214"/>
    </row>
    <row r="6" spans="1:6">
      <c r="B6" s="215" t="s">
        <v>462</v>
      </c>
      <c r="C6" s="216" t="s">
        <v>463</v>
      </c>
      <c r="D6" s="217">
        <v>0.8</v>
      </c>
      <c r="E6" s="2" t="s">
        <v>464</v>
      </c>
    </row>
    <row r="7" spans="1:6">
      <c r="B7" s="218" t="s">
        <v>465</v>
      </c>
      <c r="C7" s="219" t="s">
        <v>466</v>
      </c>
      <c r="D7" s="220">
        <v>0.9</v>
      </c>
      <c r="E7" s="2" t="s">
        <v>467</v>
      </c>
    </row>
    <row r="8" spans="1:6" ht="19.5" thickBot="1">
      <c r="A8" s="221"/>
      <c r="B8" s="222" t="s">
        <v>468</v>
      </c>
      <c r="C8" s="223" t="s">
        <v>469</v>
      </c>
      <c r="D8" s="224">
        <v>1</v>
      </c>
      <c r="E8" s="221"/>
    </row>
    <row r="9" spans="1:6">
      <c r="B9" s="225" t="s">
        <v>470</v>
      </c>
      <c r="C9" s="226" t="s">
        <v>471</v>
      </c>
      <c r="D9" s="227"/>
    </row>
    <row r="10" spans="1:6">
      <c r="B10" s="215" t="s">
        <v>472</v>
      </c>
      <c r="C10" s="219" t="s">
        <v>473</v>
      </c>
      <c r="D10" s="220"/>
    </row>
    <row r="11" spans="1:6">
      <c r="B11" s="215" t="s">
        <v>474</v>
      </c>
      <c r="C11" s="219" t="s">
        <v>475</v>
      </c>
      <c r="D11" s="220"/>
    </row>
    <row r="12" spans="1:6" ht="46.5" customHeight="1">
      <c r="B12" s="603" t="s">
        <v>476</v>
      </c>
      <c r="C12" s="228" t="s">
        <v>477</v>
      </c>
      <c r="D12" s="229" t="s">
        <v>478</v>
      </c>
    </row>
    <row r="13" spans="1:6" ht="19.5" thickBot="1">
      <c r="B13" s="604"/>
      <c r="C13" s="605" t="s">
        <v>479</v>
      </c>
      <c r="D13" s="606"/>
    </row>
    <row r="15" spans="1:6">
      <c r="A15" s="230"/>
      <c r="B15" s="2" t="s">
        <v>480</v>
      </c>
      <c r="C15" s="2" t="s">
        <v>481</v>
      </c>
    </row>
    <row r="16" spans="1:6">
      <c r="B16" s="2" t="s">
        <v>482</v>
      </c>
    </row>
    <row r="18" spans="1:6">
      <c r="A18" s="231"/>
      <c r="B18" s="2" t="s">
        <v>483</v>
      </c>
      <c r="C18" s="2" t="s">
        <v>484</v>
      </c>
    </row>
    <row r="20" spans="1:6">
      <c r="B20" s="2" t="s">
        <v>485</v>
      </c>
    </row>
    <row r="21" spans="1:6">
      <c r="B21" s="2" t="s">
        <v>486</v>
      </c>
    </row>
    <row r="24" spans="1:6" ht="24" customHeight="1">
      <c r="A24" s="607" t="s">
        <v>487</v>
      </c>
      <c r="B24" s="607"/>
      <c r="C24" s="607"/>
      <c r="D24" s="607"/>
      <c r="E24" s="607"/>
      <c r="F24" s="607"/>
    </row>
    <row r="25" spans="1:6">
      <c r="A25" s="607"/>
      <c r="B25" s="607"/>
      <c r="C25" s="607"/>
      <c r="D25" s="607"/>
      <c r="E25" s="607"/>
      <c r="F25" s="607"/>
    </row>
    <row r="26" spans="1:6">
      <c r="A26" s="607"/>
      <c r="B26" s="607"/>
      <c r="C26" s="607"/>
      <c r="D26" s="607"/>
      <c r="E26" s="607"/>
      <c r="F26" s="607"/>
    </row>
  </sheetData>
  <mergeCells count="4">
    <mergeCell ref="A2:F2"/>
    <mergeCell ref="B12:B13"/>
    <mergeCell ref="C13:D13"/>
    <mergeCell ref="A24:F26"/>
  </mergeCells>
  <phoneticPr fontId="1"/>
  <pageMargins left="0.7" right="0.7" top="0.75" bottom="0.75" header="0.3" footer="0.3"/>
  <pageSetup paperSize="9" orientation="portrait"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32"/>
  <sheetViews>
    <sheetView workbookViewId="0"/>
  </sheetViews>
  <sheetFormatPr defaultRowHeight="18.75"/>
  <cols>
    <col min="1" max="4" width="3.625" customWidth="1"/>
    <col min="7" max="7" width="26.875" customWidth="1"/>
    <col min="11" max="11" width="35.625" customWidth="1"/>
    <col min="12" max="13" width="13.375" customWidth="1"/>
    <col min="17" max="17" width="15" customWidth="1"/>
    <col min="18" max="18" width="25.625" style="2" customWidth="1"/>
    <col min="20" max="20" width="9" customWidth="1"/>
    <col min="23" max="23" width="14" customWidth="1"/>
    <col min="25" max="25" width="11.125" customWidth="1"/>
  </cols>
  <sheetData>
    <row r="1" spans="1:26">
      <c r="B1" t="s">
        <v>10</v>
      </c>
      <c r="C1" t="s">
        <v>27</v>
      </c>
      <c r="D1" t="s">
        <v>8</v>
      </c>
      <c r="E1" t="s">
        <v>51</v>
      </c>
      <c r="G1" t="s">
        <v>142</v>
      </c>
      <c r="H1" t="s">
        <v>149</v>
      </c>
      <c r="I1" t="s">
        <v>155</v>
      </c>
      <c r="J1" t="s">
        <v>160</v>
      </c>
      <c r="L1" t="s">
        <v>181</v>
      </c>
      <c r="M1" t="s">
        <v>172</v>
      </c>
      <c r="N1" t="s">
        <v>184</v>
      </c>
      <c r="O1" t="s">
        <v>307</v>
      </c>
      <c r="P1" t="s">
        <v>312</v>
      </c>
      <c r="Q1" t="s">
        <v>318</v>
      </c>
      <c r="R1" s="2" t="s">
        <v>321</v>
      </c>
      <c r="S1" t="s">
        <v>322</v>
      </c>
      <c r="T1" t="s">
        <v>325</v>
      </c>
      <c r="U1" t="s">
        <v>332</v>
      </c>
      <c r="V1" t="s">
        <v>334</v>
      </c>
      <c r="W1" t="s">
        <v>349</v>
      </c>
      <c r="X1" t="s">
        <v>368</v>
      </c>
    </row>
    <row r="2" spans="1:26" ht="56.25">
      <c r="A2" t="s">
        <v>25</v>
      </c>
      <c r="B2" s="2" t="s">
        <v>303</v>
      </c>
      <c r="C2" s="2" t="s">
        <v>407</v>
      </c>
      <c r="D2" s="2" t="s">
        <v>407</v>
      </c>
      <c r="E2" s="2" t="s">
        <v>303</v>
      </c>
      <c r="F2" s="2" t="s">
        <v>303</v>
      </c>
      <c r="G2" s="2" t="s">
        <v>389</v>
      </c>
      <c r="H2" s="2" t="s">
        <v>303</v>
      </c>
      <c r="I2" s="2" t="s">
        <v>303</v>
      </c>
      <c r="J2" s="2" t="s">
        <v>303</v>
      </c>
      <c r="K2" s="2" t="s">
        <v>303</v>
      </c>
      <c r="L2" s="2" t="s">
        <v>303</v>
      </c>
      <c r="M2" s="2" t="s">
        <v>303</v>
      </c>
      <c r="N2" s="2" t="s">
        <v>402</v>
      </c>
      <c r="O2" s="2" t="s">
        <v>191</v>
      </c>
      <c r="P2" s="2" t="s">
        <v>191</v>
      </c>
      <c r="Q2" s="2" t="s">
        <v>191</v>
      </c>
      <c r="T2" t="s">
        <v>356</v>
      </c>
      <c r="U2" t="s">
        <v>357</v>
      </c>
      <c r="V2" s="108" t="s">
        <v>345</v>
      </c>
      <c r="X2" t="s">
        <v>369</v>
      </c>
      <c r="Y2" s="2" t="s">
        <v>369</v>
      </c>
      <c r="Z2" s="2" t="s">
        <v>369</v>
      </c>
    </row>
    <row r="3" spans="1:26">
      <c r="A3" t="s">
        <v>26</v>
      </c>
      <c r="B3" t="s">
        <v>154</v>
      </c>
      <c r="C3">
        <v>1</v>
      </c>
      <c r="D3">
        <v>1</v>
      </c>
      <c r="E3" t="s">
        <v>52</v>
      </c>
      <c r="F3" t="s">
        <v>55</v>
      </c>
      <c r="G3" t="s">
        <v>143</v>
      </c>
      <c r="H3" t="s">
        <v>150</v>
      </c>
      <c r="I3" t="s">
        <v>156</v>
      </c>
      <c r="J3">
        <v>1</v>
      </c>
      <c r="K3" t="s">
        <v>165</v>
      </c>
      <c r="L3" t="s">
        <v>182</v>
      </c>
      <c r="M3" t="s">
        <v>173</v>
      </c>
      <c r="N3" t="s">
        <v>186</v>
      </c>
      <c r="O3" t="s">
        <v>308</v>
      </c>
      <c r="P3" t="s">
        <v>315</v>
      </c>
      <c r="Q3" t="s">
        <v>319</v>
      </c>
      <c r="R3" s="2" t="s">
        <v>335</v>
      </c>
      <c r="S3" t="s">
        <v>323</v>
      </c>
      <c r="T3" t="s">
        <v>327</v>
      </c>
      <c r="U3" t="s">
        <v>333</v>
      </c>
      <c r="V3" t="s">
        <v>354</v>
      </c>
      <c r="W3" t="s">
        <v>350</v>
      </c>
      <c r="X3" t="s">
        <v>367</v>
      </c>
      <c r="Y3" t="s">
        <v>370</v>
      </c>
      <c r="Z3" t="s">
        <v>371</v>
      </c>
    </row>
    <row r="4" spans="1:26">
      <c r="B4">
        <v>2</v>
      </c>
      <c r="C4">
        <v>2</v>
      </c>
      <c r="D4">
        <v>2</v>
      </c>
      <c r="E4" t="s">
        <v>53</v>
      </c>
      <c r="F4" t="s">
        <v>56</v>
      </c>
      <c r="G4" t="s">
        <v>144</v>
      </c>
      <c r="H4" t="s">
        <v>151</v>
      </c>
      <c r="I4" t="s">
        <v>157</v>
      </c>
      <c r="J4">
        <v>2</v>
      </c>
      <c r="K4" t="s">
        <v>164</v>
      </c>
      <c r="L4" t="s">
        <v>183</v>
      </c>
      <c r="M4" t="s">
        <v>174</v>
      </c>
      <c r="N4" t="s">
        <v>187</v>
      </c>
      <c r="O4" t="s">
        <v>309</v>
      </c>
      <c r="P4" t="s">
        <v>313</v>
      </c>
      <c r="Q4" t="s">
        <v>320</v>
      </c>
      <c r="R4" s="2" t="s">
        <v>336</v>
      </c>
      <c r="S4" t="s">
        <v>324</v>
      </c>
      <c r="T4" t="s">
        <v>328</v>
      </c>
      <c r="U4" t="s">
        <v>326</v>
      </c>
      <c r="V4" t="s">
        <v>346</v>
      </c>
      <c r="W4" t="s">
        <v>352</v>
      </c>
    </row>
    <row r="5" spans="1:26">
      <c r="B5">
        <v>3</v>
      </c>
      <c r="C5">
        <v>3</v>
      </c>
      <c r="D5">
        <v>3</v>
      </c>
      <c r="E5" t="s">
        <v>54</v>
      </c>
      <c r="G5" t="s">
        <v>145</v>
      </c>
      <c r="H5" t="s">
        <v>152</v>
      </c>
      <c r="J5">
        <v>3</v>
      </c>
      <c r="N5" t="s">
        <v>188</v>
      </c>
      <c r="O5" t="s">
        <v>310</v>
      </c>
      <c r="P5" t="s">
        <v>314</v>
      </c>
      <c r="T5" t="s">
        <v>329</v>
      </c>
      <c r="V5" t="s">
        <v>347</v>
      </c>
      <c r="W5" t="s">
        <v>351</v>
      </c>
    </row>
    <row r="6" spans="1:26">
      <c r="B6">
        <v>4</v>
      </c>
      <c r="C6">
        <v>4</v>
      </c>
      <c r="D6">
        <v>4</v>
      </c>
      <c r="G6" t="s">
        <v>146</v>
      </c>
      <c r="H6" t="s">
        <v>153</v>
      </c>
      <c r="J6">
        <v>4</v>
      </c>
      <c r="N6" t="s">
        <v>191</v>
      </c>
      <c r="O6" t="s">
        <v>311</v>
      </c>
      <c r="T6" t="s">
        <v>330</v>
      </c>
    </row>
    <row r="7" spans="1:26">
      <c r="B7">
        <v>5</v>
      </c>
      <c r="C7">
        <v>5</v>
      </c>
      <c r="D7">
        <v>5</v>
      </c>
      <c r="G7" t="s">
        <v>147</v>
      </c>
      <c r="H7" t="s">
        <v>180</v>
      </c>
      <c r="J7">
        <v>5</v>
      </c>
      <c r="T7" t="s">
        <v>331</v>
      </c>
    </row>
    <row r="8" spans="1:26">
      <c r="B8">
        <v>6</v>
      </c>
      <c r="C8">
        <v>6</v>
      </c>
      <c r="D8">
        <v>6</v>
      </c>
      <c r="G8" t="s">
        <v>148</v>
      </c>
      <c r="J8">
        <v>6</v>
      </c>
    </row>
    <row r="9" spans="1:26">
      <c r="B9">
        <v>7</v>
      </c>
      <c r="C9">
        <v>7</v>
      </c>
      <c r="D9">
        <v>7</v>
      </c>
      <c r="G9" s="1" t="s">
        <v>304</v>
      </c>
      <c r="J9">
        <v>7</v>
      </c>
    </row>
    <row r="10" spans="1:26">
      <c r="B10">
        <v>8</v>
      </c>
      <c r="C10">
        <v>8</v>
      </c>
      <c r="D10">
        <v>8</v>
      </c>
      <c r="J10">
        <v>8</v>
      </c>
    </row>
    <row r="11" spans="1:26">
      <c r="B11">
        <v>9</v>
      </c>
      <c r="C11">
        <v>9</v>
      </c>
      <c r="D11">
        <v>9</v>
      </c>
      <c r="J11">
        <v>9</v>
      </c>
    </row>
    <row r="12" spans="1:26">
      <c r="B12">
        <v>10</v>
      </c>
      <c r="C12">
        <v>10</v>
      </c>
      <c r="D12">
        <v>10</v>
      </c>
      <c r="J12">
        <v>10</v>
      </c>
    </row>
    <row r="13" spans="1:26">
      <c r="B13">
        <v>11</v>
      </c>
      <c r="C13">
        <v>11</v>
      </c>
      <c r="D13">
        <v>11</v>
      </c>
      <c r="J13">
        <v>11</v>
      </c>
    </row>
    <row r="14" spans="1:26">
      <c r="B14">
        <v>12</v>
      </c>
      <c r="C14">
        <v>12</v>
      </c>
      <c r="D14">
        <v>12</v>
      </c>
      <c r="J14">
        <v>12</v>
      </c>
    </row>
    <row r="15" spans="1:26">
      <c r="B15">
        <v>13</v>
      </c>
      <c r="D15">
        <v>13</v>
      </c>
      <c r="J15">
        <v>13</v>
      </c>
    </row>
    <row r="16" spans="1:26">
      <c r="B16">
        <v>14</v>
      </c>
      <c r="D16">
        <v>14</v>
      </c>
      <c r="J16">
        <v>14</v>
      </c>
    </row>
    <row r="17" spans="2:21">
      <c r="B17">
        <v>15</v>
      </c>
      <c r="D17">
        <v>15</v>
      </c>
      <c r="J17">
        <v>15</v>
      </c>
    </row>
    <row r="18" spans="2:21" ht="93.75">
      <c r="B18">
        <v>16</v>
      </c>
      <c r="D18">
        <v>16</v>
      </c>
      <c r="J18">
        <v>16</v>
      </c>
      <c r="T18" s="108" t="s">
        <v>355</v>
      </c>
      <c r="U18" s="108" t="s">
        <v>358</v>
      </c>
    </row>
    <row r="19" spans="2:21">
      <c r="B19">
        <v>17</v>
      </c>
      <c r="D19">
        <v>17</v>
      </c>
      <c r="J19">
        <v>17</v>
      </c>
    </row>
    <row r="20" spans="2:21">
      <c r="B20">
        <v>18</v>
      </c>
      <c r="D20">
        <v>18</v>
      </c>
      <c r="J20">
        <v>18</v>
      </c>
    </row>
    <row r="21" spans="2:21">
      <c r="B21">
        <v>19</v>
      </c>
      <c r="D21">
        <v>19</v>
      </c>
      <c r="J21">
        <v>19</v>
      </c>
    </row>
    <row r="22" spans="2:21">
      <c r="B22">
        <v>20</v>
      </c>
      <c r="D22">
        <v>20</v>
      </c>
      <c r="J22">
        <v>20</v>
      </c>
    </row>
    <row r="23" spans="2:21">
      <c r="B23">
        <v>21</v>
      </c>
      <c r="D23">
        <v>21</v>
      </c>
      <c r="J23">
        <v>21</v>
      </c>
    </row>
    <row r="24" spans="2:21">
      <c r="B24">
        <v>22</v>
      </c>
      <c r="D24">
        <v>22</v>
      </c>
      <c r="J24">
        <v>22</v>
      </c>
    </row>
    <row r="25" spans="2:21">
      <c r="B25">
        <v>23</v>
      </c>
      <c r="D25">
        <v>23</v>
      </c>
      <c r="J25">
        <v>23</v>
      </c>
    </row>
    <row r="26" spans="2:21">
      <c r="B26">
        <v>24</v>
      </c>
      <c r="D26">
        <v>24</v>
      </c>
      <c r="J26">
        <v>24</v>
      </c>
    </row>
    <row r="27" spans="2:21">
      <c r="B27">
        <v>25</v>
      </c>
      <c r="D27">
        <v>25</v>
      </c>
      <c r="J27">
        <v>25</v>
      </c>
    </row>
    <row r="28" spans="2:21">
      <c r="B28">
        <v>26</v>
      </c>
      <c r="D28">
        <v>26</v>
      </c>
      <c r="J28">
        <v>26</v>
      </c>
    </row>
    <row r="29" spans="2:21">
      <c r="B29">
        <v>27</v>
      </c>
      <c r="D29">
        <v>27</v>
      </c>
      <c r="J29">
        <v>27</v>
      </c>
    </row>
    <row r="30" spans="2:21">
      <c r="B30">
        <v>28</v>
      </c>
      <c r="D30">
        <v>28</v>
      </c>
      <c r="J30">
        <v>28</v>
      </c>
    </row>
    <row r="31" spans="2:21">
      <c r="B31">
        <v>29</v>
      </c>
      <c r="D31">
        <v>29</v>
      </c>
      <c r="J31">
        <v>29</v>
      </c>
    </row>
    <row r="32" spans="2:21">
      <c r="B32">
        <v>30</v>
      </c>
      <c r="D32">
        <v>30</v>
      </c>
      <c r="J32">
        <v>30</v>
      </c>
    </row>
    <row r="33" spans="2:10">
      <c r="B33">
        <v>31</v>
      </c>
      <c r="D33">
        <v>31</v>
      </c>
      <c r="J33">
        <v>31</v>
      </c>
    </row>
    <row r="34" spans="2:10">
      <c r="B34">
        <v>32</v>
      </c>
      <c r="J34">
        <v>32</v>
      </c>
    </row>
    <row r="35" spans="2:10">
      <c r="B35">
        <v>33</v>
      </c>
      <c r="J35">
        <v>33</v>
      </c>
    </row>
    <row r="36" spans="2:10">
      <c r="B36">
        <v>34</v>
      </c>
      <c r="J36">
        <v>34</v>
      </c>
    </row>
    <row r="37" spans="2:10">
      <c r="B37">
        <v>35</v>
      </c>
      <c r="J37">
        <v>35</v>
      </c>
    </row>
    <row r="38" spans="2:10">
      <c r="B38">
        <v>36</v>
      </c>
      <c r="J38">
        <v>36</v>
      </c>
    </row>
    <row r="39" spans="2:10">
      <c r="B39">
        <v>37</v>
      </c>
      <c r="J39">
        <v>37</v>
      </c>
    </row>
    <row r="40" spans="2:10">
      <c r="B40">
        <v>38</v>
      </c>
      <c r="J40">
        <v>38</v>
      </c>
    </row>
    <row r="41" spans="2:10">
      <c r="B41">
        <v>39</v>
      </c>
      <c r="J41">
        <v>39</v>
      </c>
    </row>
    <row r="42" spans="2:10">
      <c r="B42">
        <v>40</v>
      </c>
      <c r="J42">
        <v>40</v>
      </c>
    </row>
    <row r="43" spans="2:10">
      <c r="B43">
        <v>41</v>
      </c>
      <c r="J43">
        <v>41</v>
      </c>
    </row>
    <row r="44" spans="2:10">
      <c r="B44">
        <v>42</v>
      </c>
      <c r="J44">
        <v>42</v>
      </c>
    </row>
    <row r="45" spans="2:10">
      <c r="B45">
        <v>43</v>
      </c>
      <c r="J45">
        <v>43</v>
      </c>
    </row>
    <row r="46" spans="2:10">
      <c r="B46">
        <v>44</v>
      </c>
      <c r="J46">
        <v>44</v>
      </c>
    </row>
    <row r="47" spans="2:10">
      <c r="B47">
        <v>45</v>
      </c>
      <c r="J47">
        <v>45</v>
      </c>
    </row>
    <row r="48" spans="2:10">
      <c r="B48">
        <v>46</v>
      </c>
      <c r="J48">
        <v>46</v>
      </c>
    </row>
    <row r="49" spans="2:10">
      <c r="B49">
        <v>47</v>
      </c>
      <c r="J49">
        <v>47</v>
      </c>
    </row>
    <row r="50" spans="2:10">
      <c r="B50">
        <v>48</v>
      </c>
      <c r="J50">
        <v>48</v>
      </c>
    </row>
    <row r="51" spans="2:10">
      <c r="B51">
        <v>49</v>
      </c>
      <c r="J51">
        <v>49</v>
      </c>
    </row>
    <row r="52" spans="2:10">
      <c r="B52">
        <v>50</v>
      </c>
      <c r="J52">
        <v>50</v>
      </c>
    </row>
    <row r="53" spans="2:10">
      <c r="B53">
        <v>51</v>
      </c>
      <c r="J53">
        <v>51</v>
      </c>
    </row>
    <row r="54" spans="2:10">
      <c r="B54">
        <v>52</v>
      </c>
      <c r="J54">
        <v>52</v>
      </c>
    </row>
    <row r="55" spans="2:10">
      <c r="B55">
        <v>53</v>
      </c>
      <c r="J55">
        <v>53</v>
      </c>
    </row>
    <row r="56" spans="2:10">
      <c r="B56">
        <v>54</v>
      </c>
      <c r="J56">
        <v>54</v>
      </c>
    </row>
    <row r="57" spans="2:10">
      <c r="B57">
        <v>55</v>
      </c>
      <c r="J57">
        <v>55</v>
      </c>
    </row>
    <row r="58" spans="2:10">
      <c r="B58">
        <v>56</v>
      </c>
      <c r="J58">
        <v>56</v>
      </c>
    </row>
    <row r="59" spans="2:10">
      <c r="B59">
        <v>57</v>
      </c>
      <c r="J59">
        <v>57</v>
      </c>
    </row>
    <row r="60" spans="2:10">
      <c r="B60">
        <v>58</v>
      </c>
      <c r="J60">
        <v>58</v>
      </c>
    </row>
    <row r="61" spans="2:10">
      <c r="B61">
        <v>59</v>
      </c>
      <c r="J61">
        <v>59</v>
      </c>
    </row>
    <row r="62" spans="2:10">
      <c r="B62">
        <v>60</v>
      </c>
      <c r="J62">
        <v>60</v>
      </c>
    </row>
    <row r="63" spans="2:10">
      <c r="B63">
        <v>61</v>
      </c>
      <c r="J63">
        <v>61</v>
      </c>
    </row>
    <row r="64" spans="2:10">
      <c r="B64">
        <v>62</v>
      </c>
      <c r="J64">
        <v>62</v>
      </c>
    </row>
    <row r="65" spans="2:10">
      <c r="B65">
        <v>63</v>
      </c>
      <c r="J65">
        <v>63</v>
      </c>
    </row>
    <row r="66" spans="2:10">
      <c r="B66">
        <v>64</v>
      </c>
      <c r="J66">
        <v>64</v>
      </c>
    </row>
    <row r="67" spans="2:10">
      <c r="B67">
        <v>65</v>
      </c>
      <c r="J67">
        <v>65</v>
      </c>
    </row>
    <row r="68" spans="2:10">
      <c r="B68">
        <v>66</v>
      </c>
      <c r="J68">
        <v>66</v>
      </c>
    </row>
    <row r="69" spans="2:10">
      <c r="B69">
        <v>67</v>
      </c>
      <c r="J69">
        <v>67</v>
      </c>
    </row>
    <row r="70" spans="2:10">
      <c r="B70">
        <v>68</v>
      </c>
      <c r="J70">
        <v>68</v>
      </c>
    </row>
    <row r="71" spans="2:10">
      <c r="B71">
        <v>69</v>
      </c>
      <c r="J71">
        <v>69</v>
      </c>
    </row>
    <row r="72" spans="2:10">
      <c r="B72">
        <v>70</v>
      </c>
      <c r="J72">
        <v>70</v>
      </c>
    </row>
    <row r="73" spans="2:10">
      <c r="B73">
        <v>71</v>
      </c>
      <c r="J73">
        <v>71</v>
      </c>
    </row>
    <row r="74" spans="2:10">
      <c r="B74">
        <v>72</v>
      </c>
      <c r="J74">
        <v>72</v>
      </c>
    </row>
    <row r="75" spans="2:10">
      <c r="B75">
        <v>73</v>
      </c>
      <c r="J75">
        <v>73</v>
      </c>
    </row>
    <row r="76" spans="2:10">
      <c r="B76">
        <v>74</v>
      </c>
      <c r="J76">
        <v>74</v>
      </c>
    </row>
    <row r="77" spans="2:10">
      <c r="B77">
        <v>75</v>
      </c>
      <c r="J77">
        <v>75</v>
      </c>
    </row>
    <row r="78" spans="2:10">
      <c r="B78">
        <v>76</v>
      </c>
      <c r="J78">
        <v>76</v>
      </c>
    </row>
    <row r="79" spans="2:10">
      <c r="B79">
        <v>77</v>
      </c>
      <c r="J79">
        <v>77</v>
      </c>
    </row>
    <row r="80" spans="2:10">
      <c r="B80">
        <v>78</v>
      </c>
      <c r="J80">
        <v>78</v>
      </c>
    </row>
    <row r="81" spans="2:10">
      <c r="B81">
        <v>79</v>
      </c>
      <c r="J81">
        <v>79</v>
      </c>
    </row>
    <row r="82" spans="2:10">
      <c r="B82">
        <v>80</v>
      </c>
      <c r="J82">
        <v>80</v>
      </c>
    </row>
    <row r="83" spans="2:10">
      <c r="B83">
        <v>81</v>
      </c>
      <c r="J83">
        <v>81</v>
      </c>
    </row>
    <row r="84" spans="2:10">
      <c r="B84">
        <v>82</v>
      </c>
      <c r="J84">
        <v>82</v>
      </c>
    </row>
    <row r="85" spans="2:10">
      <c r="B85">
        <v>83</v>
      </c>
      <c r="J85">
        <v>83</v>
      </c>
    </row>
    <row r="86" spans="2:10">
      <c r="B86">
        <v>84</v>
      </c>
      <c r="J86">
        <v>84</v>
      </c>
    </row>
    <row r="87" spans="2:10">
      <c r="B87">
        <v>85</v>
      </c>
      <c r="J87">
        <v>85</v>
      </c>
    </row>
    <row r="88" spans="2:10">
      <c r="B88">
        <v>86</v>
      </c>
      <c r="J88">
        <v>86</v>
      </c>
    </row>
    <row r="89" spans="2:10">
      <c r="B89">
        <v>87</v>
      </c>
      <c r="J89">
        <v>87</v>
      </c>
    </row>
    <row r="90" spans="2:10">
      <c r="B90">
        <v>88</v>
      </c>
      <c r="J90">
        <v>88</v>
      </c>
    </row>
    <row r="91" spans="2:10">
      <c r="B91">
        <v>89</v>
      </c>
      <c r="J91">
        <v>89</v>
      </c>
    </row>
    <row r="92" spans="2:10">
      <c r="B92">
        <v>90</v>
      </c>
      <c r="J92">
        <v>90</v>
      </c>
    </row>
    <row r="93" spans="2:10">
      <c r="B93">
        <v>91</v>
      </c>
      <c r="J93">
        <v>91</v>
      </c>
    </row>
    <row r="94" spans="2:10">
      <c r="B94">
        <v>92</v>
      </c>
      <c r="J94">
        <v>92</v>
      </c>
    </row>
    <row r="95" spans="2:10">
      <c r="B95">
        <v>93</v>
      </c>
      <c r="J95">
        <v>93</v>
      </c>
    </row>
    <row r="96" spans="2:10">
      <c r="B96">
        <v>94</v>
      </c>
      <c r="J96">
        <v>94</v>
      </c>
    </row>
    <row r="97" spans="2:10">
      <c r="B97">
        <v>95</v>
      </c>
      <c r="J97">
        <v>95</v>
      </c>
    </row>
    <row r="98" spans="2:10">
      <c r="B98">
        <v>96</v>
      </c>
      <c r="J98">
        <v>96</v>
      </c>
    </row>
    <row r="99" spans="2:10">
      <c r="B99">
        <v>97</v>
      </c>
      <c r="J99">
        <v>97</v>
      </c>
    </row>
    <row r="100" spans="2:10">
      <c r="B100">
        <v>98</v>
      </c>
      <c r="J100">
        <v>98</v>
      </c>
    </row>
    <row r="101" spans="2:10">
      <c r="B101">
        <v>99</v>
      </c>
      <c r="J101">
        <v>99</v>
      </c>
    </row>
    <row r="102" spans="2:10">
      <c r="B102">
        <v>100</v>
      </c>
      <c r="J102">
        <v>100</v>
      </c>
    </row>
    <row r="103" spans="2:10">
      <c r="J103" s="2">
        <v>101</v>
      </c>
    </row>
    <row r="104" spans="2:10">
      <c r="J104" s="2">
        <v>102</v>
      </c>
    </row>
    <row r="105" spans="2:10">
      <c r="J105" s="2">
        <v>103</v>
      </c>
    </row>
    <row r="106" spans="2:10">
      <c r="J106" s="2">
        <v>104</v>
      </c>
    </row>
    <row r="107" spans="2:10">
      <c r="J107" s="2">
        <v>105</v>
      </c>
    </row>
    <row r="108" spans="2:10">
      <c r="J108" s="2">
        <v>106</v>
      </c>
    </row>
    <row r="109" spans="2:10">
      <c r="J109" s="2">
        <v>107</v>
      </c>
    </row>
    <row r="110" spans="2:10">
      <c r="J110" s="2">
        <v>108</v>
      </c>
    </row>
    <row r="111" spans="2:10">
      <c r="J111" s="2">
        <v>109</v>
      </c>
    </row>
    <row r="112" spans="2:10">
      <c r="J112" s="2">
        <v>110</v>
      </c>
    </row>
    <row r="113" spans="10:10">
      <c r="J113" s="2">
        <v>111</v>
      </c>
    </row>
    <row r="114" spans="10:10">
      <c r="J114" s="2">
        <v>112</v>
      </c>
    </row>
    <row r="115" spans="10:10">
      <c r="J115" s="2">
        <v>113</v>
      </c>
    </row>
    <row r="116" spans="10:10">
      <c r="J116" s="2">
        <v>114</v>
      </c>
    </row>
    <row r="117" spans="10:10">
      <c r="J117" s="2">
        <v>115</v>
      </c>
    </row>
    <row r="118" spans="10:10">
      <c r="J118" s="2">
        <v>116</v>
      </c>
    </row>
    <row r="119" spans="10:10">
      <c r="J119" s="2">
        <v>117</v>
      </c>
    </row>
    <row r="120" spans="10:10">
      <c r="J120" s="2">
        <v>118</v>
      </c>
    </row>
    <row r="121" spans="10:10">
      <c r="J121" s="2">
        <v>119</v>
      </c>
    </row>
    <row r="122" spans="10:10">
      <c r="J122" s="2">
        <v>120</v>
      </c>
    </row>
    <row r="123" spans="10:10">
      <c r="J123" s="2">
        <v>121</v>
      </c>
    </row>
    <row r="124" spans="10:10">
      <c r="J124" s="2">
        <v>122</v>
      </c>
    </row>
    <row r="125" spans="10:10">
      <c r="J125" s="2">
        <v>123</v>
      </c>
    </row>
    <row r="126" spans="10:10">
      <c r="J126" s="2">
        <v>124</v>
      </c>
    </row>
    <row r="127" spans="10:10">
      <c r="J127" s="2">
        <v>125</v>
      </c>
    </row>
    <row r="128" spans="10:10">
      <c r="J128" s="2">
        <v>126</v>
      </c>
    </row>
    <row r="129" spans="10:10">
      <c r="J129" s="2">
        <v>127</v>
      </c>
    </row>
    <row r="130" spans="10:10">
      <c r="J130" s="2">
        <v>128</v>
      </c>
    </row>
    <row r="131" spans="10:10">
      <c r="J131" s="2">
        <v>129</v>
      </c>
    </row>
    <row r="132" spans="10:10">
      <c r="J132" s="2">
        <v>130</v>
      </c>
    </row>
  </sheetData>
  <phoneticPr fontId="1"/>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sheetPr>
  <dimension ref="A1:Z39"/>
  <sheetViews>
    <sheetView view="pageBreakPreview" zoomScale="70" zoomScaleNormal="100" zoomScaleSheetLayoutView="70" workbookViewId="0">
      <selection activeCell="H35" sqref="H35"/>
    </sheetView>
  </sheetViews>
  <sheetFormatPr defaultRowHeight="18.75"/>
  <cols>
    <col min="1" max="25" width="3.625" style="82" customWidth="1"/>
    <col min="26" max="26" width="62.125" style="82" customWidth="1"/>
    <col min="27" max="49" width="3.625" style="82" customWidth="1"/>
    <col min="50" max="16384" width="9" style="82"/>
  </cols>
  <sheetData>
    <row r="1" spans="1:26" ht="18.600000000000001" customHeight="1">
      <c r="A1" s="109" t="s">
        <v>0</v>
      </c>
    </row>
    <row r="2" spans="1:26" ht="18.600000000000001" customHeight="1">
      <c r="P2" s="83"/>
      <c r="V2" s="83" t="str">
        <f>IF(入力シート!I23="令和年月日","令和　年　月　日",入力シート!I23)</f>
        <v>令和　年　月　日</v>
      </c>
    </row>
    <row r="3" spans="1:26" ht="18.600000000000001" customHeight="1">
      <c r="V3" s="83"/>
    </row>
    <row r="4" spans="1:26" ht="18.600000000000001" customHeight="1">
      <c r="A4" s="414" t="s">
        <v>1</v>
      </c>
      <c r="B4" s="414"/>
      <c r="C4" s="414"/>
      <c r="D4" s="414"/>
      <c r="E4" s="414"/>
      <c r="F4" s="414"/>
      <c r="G4" s="414"/>
      <c r="H4" s="414"/>
      <c r="I4" s="414"/>
      <c r="J4" s="414"/>
      <c r="K4" s="414"/>
      <c r="L4" s="414"/>
      <c r="M4" s="414"/>
      <c r="N4" s="414"/>
      <c r="O4" s="414"/>
      <c r="P4" s="414"/>
      <c r="Q4" s="414"/>
      <c r="R4" s="414"/>
      <c r="S4" s="414"/>
      <c r="T4" s="414"/>
      <c r="U4" s="414"/>
      <c r="V4" s="414"/>
    </row>
    <row r="5" spans="1:26" ht="18.600000000000001" customHeight="1">
      <c r="A5" s="82" t="s">
        <v>11</v>
      </c>
    </row>
    <row r="6" spans="1:26" ht="18.600000000000001" customHeight="1">
      <c r="I6" s="82" t="s">
        <v>29</v>
      </c>
      <c r="K6" s="82" t="s">
        <v>30</v>
      </c>
      <c r="M6" s="418">
        <f>入力シート!O5</f>
        <v>0</v>
      </c>
      <c r="N6" s="418"/>
      <c r="O6" s="418"/>
      <c r="P6" s="418"/>
      <c r="Q6" s="418"/>
      <c r="R6" s="418"/>
      <c r="S6" s="418"/>
      <c r="T6" s="418"/>
      <c r="U6" s="418"/>
      <c r="V6" s="418"/>
    </row>
    <row r="7" spans="1:26" ht="18.600000000000001" customHeight="1">
      <c r="A7" s="84" t="s">
        <v>12</v>
      </c>
      <c r="B7" s="84"/>
      <c r="C7" s="84"/>
      <c r="D7" s="84"/>
      <c r="E7" s="84"/>
      <c r="F7" s="84"/>
      <c r="G7" s="84"/>
      <c r="H7" s="84"/>
      <c r="I7" s="85"/>
      <c r="K7" s="82" t="s">
        <v>28</v>
      </c>
      <c r="M7" s="418">
        <f>入力シート!B7</f>
        <v>0</v>
      </c>
      <c r="N7" s="418"/>
      <c r="O7" s="418"/>
      <c r="P7" s="418"/>
      <c r="Q7" s="418"/>
      <c r="R7" s="418"/>
      <c r="S7" s="418"/>
      <c r="T7" s="418"/>
      <c r="U7" s="418"/>
      <c r="V7" s="418"/>
    </row>
    <row r="8" spans="1:26" ht="18.600000000000001" customHeight="1">
      <c r="A8" s="84"/>
      <c r="B8" s="84"/>
      <c r="C8" s="84"/>
      <c r="D8" s="84"/>
      <c r="E8" s="84"/>
      <c r="F8" s="84"/>
      <c r="G8" s="84"/>
      <c r="H8" s="84"/>
      <c r="I8" s="85"/>
      <c r="M8" s="86"/>
      <c r="N8" s="86"/>
      <c r="O8" s="86"/>
      <c r="P8" s="86"/>
      <c r="Q8" s="86"/>
      <c r="R8" s="86"/>
      <c r="S8" s="86"/>
      <c r="T8" s="86"/>
      <c r="U8" s="86"/>
      <c r="V8" s="86"/>
    </row>
    <row r="9" spans="1:26" ht="80.25" customHeight="1">
      <c r="A9" s="415" t="str">
        <f>CONCATENATE(,"田辺市住宅耐震改修補助事業補助金交付要綱第５条の規定により、",入力シート!B24,"補助金の交付を受けたいので、下記により関係書類を添えて申請します。この申請書及び添付書類に記載の事項は事実に相違ありません。")</f>
        <v>田辺市住宅耐震改修補助事業補助金交付要綱第５条の規定により、　                　　　補助金の交付を受けたいので、下記により関係書類を添えて申請します。この申請書及び添付書類に記載の事項は事実に相違ありません。</v>
      </c>
      <c r="B9" s="415"/>
      <c r="C9" s="415"/>
      <c r="D9" s="415"/>
      <c r="E9" s="415"/>
      <c r="F9" s="415"/>
      <c r="G9" s="415"/>
      <c r="H9" s="415"/>
      <c r="I9" s="415"/>
      <c r="J9" s="415"/>
      <c r="K9" s="415"/>
      <c r="L9" s="415"/>
      <c r="M9" s="415"/>
      <c r="N9" s="415"/>
      <c r="O9" s="415"/>
      <c r="P9" s="415"/>
      <c r="Q9" s="415"/>
      <c r="R9" s="415"/>
      <c r="S9" s="415"/>
      <c r="T9" s="415"/>
      <c r="U9" s="415"/>
      <c r="V9" s="415"/>
      <c r="Z9" s="105"/>
    </row>
    <row r="10" spans="1:26" ht="17.100000000000001" customHeight="1">
      <c r="A10" s="434" t="s">
        <v>13</v>
      </c>
      <c r="B10" s="401" t="s">
        <v>2</v>
      </c>
      <c r="C10" s="401"/>
      <c r="D10" s="401"/>
      <c r="E10" s="401"/>
      <c r="F10" s="401"/>
      <c r="G10" s="429">
        <f>入力シート!B25</f>
        <v>0</v>
      </c>
      <c r="H10" s="413"/>
      <c r="I10" s="413"/>
      <c r="J10" s="413"/>
      <c r="K10" s="413"/>
      <c r="L10" s="413"/>
      <c r="M10" s="413"/>
      <c r="N10" s="413"/>
      <c r="O10" s="413"/>
      <c r="P10" s="413"/>
      <c r="Q10" s="413"/>
      <c r="R10" s="413"/>
      <c r="S10" s="413"/>
      <c r="T10" s="413"/>
      <c r="U10" s="413"/>
      <c r="V10" s="430"/>
    </row>
    <row r="11" spans="1:26" ht="17.100000000000001" customHeight="1">
      <c r="A11" s="434"/>
      <c r="B11" s="401" t="s">
        <v>21</v>
      </c>
      <c r="C11" s="401"/>
      <c r="D11" s="401"/>
      <c r="E11" s="401"/>
      <c r="F11" s="401"/>
      <c r="G11" s="133" t="s">
        <v>22</v>
      </c>
      <c r="H11" s="409">
        <f>入力シート!C26</f>
        <v>0</v>
      </c>
      <c r="I11" s="409"/>
      <c r="J11" s="409"/>
      <c r="K11" s="87" t="s">
        <v>204</v>
      </c>
      <c r="L11" s="132" t="s">
        <v>23</v>
      </c>
      <c r="M11" s="409">
        <f>入力シート!C27</f>
        <v>0</v>
      </c>
      <c r="N11" s="409"/>
      <c r="O11" s="409"/>
      <c r="P11" s="132" t="s">
        <v>24</v>
      </c>
      <c r="Q11" s="399" t="s">
        <v>205</v>
      </c>
      <c r="R11" s="399"/>
      <c r="S11" s="409">
        <f>入力シート!C28</f>
        <v>0</v>
      </c>
      <c r="T11" s="409"/>
      <c r="U11" s="409"/>
      <c r="V11" s="134" t="s">
        <v>24</v>
      </c>
    </row>
    <row r="12" spans="1:26" ht="17.100000000000001" customHeight="1">
      <c r="A12" s="434"/>
      <c r="B12" s="401" t="s">
        <v>185</v>
      </c>
      <c r="C12" s="401"/>
      <c r="D12" s="401"/>
      <c r="E12" s="401"/>
      <c r="F12" s="401"/>
      <c r="G12" s="431" t="s">
        <v>400</v>
      </c>
      <c r="H12" s="432"/>
      <c r="I12" s="432"/>
      <c r="J12" s="432"/>
      <c r="K12" s="432"/>
      <c r="L12" s="432"/>
      <c r="M12" s="432"/>
      <c r="N12" s="432"/>
      <c r="O12" s="432"/>
      <c r="P12" s="432"/>
      <c r="Q12" s="432"/>
      <c r="R12" s="432"/>
      <c r="S12" s="432"/>
      <c r="T12" s="432"/>
      <c r="U12" s="432"/>
      <c r="V12" s="433"/>
    </row>
    <row r="13" spans="1:26" ht="17.100000000000001" customHeight="1">
      <c r="A13" s="434"/>
      <c r="B13" s="401"/>
      <c r="C13" s="401"/>
      <c r="D13" s="401"/>
      <c r="E13" s="401"/>
      <c r="F13" s="401"/>
      <c r="G13" s="419" t="s">
        <v>403</v>
      </c>
      <c r="H13" s="420"/>
      <c r="I13" s="420"/>
      <c r="J13" s="420"/>
      <c r="K13" s="420"/>
      <c r="L13" s="420"/>
      <c r="M13" s="420"/>
      <c r="N13" s="420"/>
      <c r="O13" s="420"/>
      <c r="P13" s="423" t="str">
        <f>IF(入力シート!E29="　　　　","（　　　　　　　　　　）",入力シート!E29)</f>
        <v>（　　　　　　　　　　）</v>
      </c>
      <c r="Q13" s="424"/>
      <c r="R13" s="424"/>
      <c r="S13" s="424"/>
      <c r="T13" s="424"/>
      <c r="U13" s="424"/>
      <c r="V13" s="425"/>
    </row>
    <row r="14" spans="1:26" ht="17.100000000000001" customHeight="1">
      <c r="A14" s="434"/>
      <c r="B14" s="401"/>
      <c r="C14" s="401"/>
      <c r="D14" s="401"/>
      <c r="E14" s="401"/>
      <c r="F14" s="401"/>
      <c r="G14" s="421" t="s">
        <v>404</v>
      </c>
      <c r="H14" s="422"/>
      <c r="I14" s="422"/>
      <c r="J14" s="422"/>
      <c r="K14" s="422"/>
      <c r="L14" s="422"/>
      <c r="M14" s="422"/>
      <c r="N14" s="422"/>
      <c r="O14" s="422"/>
      <c r="P14" s="426">
        <f>入力シート!E30</f>
        <v>0</v>
      </c>
      <c r="Q14" s="427"/>
      <c r="R14" s="427"/>
      <c r="S14" s="427"/>
      <c r="T14" s="427"/>
      <c r="U14" s="427"/>
      <c r="V14" s="428"/>
    </row>
    <row r="15" spans="1:26" ht="17.100000000000001" customHeight="1">
      <c r="A15" s="434"/>
      <c r="B15" s="401" t="s">
        <v>3</v>
      </c>
      <c r="C15" s="401"/>
      <c r="D15" s="401"/>
      <c r="E15" s="401"/>
      <c r="F15" s="401"/>
      <c r="G15" s="416">
        <f>入力シート!B31</f>
        <v>0</v>
      </c>
      <c r="H15" s="417"/>
      <c r="I15" s="417"/>
      <c r="J15" s="417"/>
      <c r="K15" s="132">
        <f>入力シート!C31</f>
        <v>0</v>
      </c>
      <c r="L15" s="132" t="s">
        <v>10</v>
      </c>
      <c r="M15" s="132">
        <f>入力シート!E31</f>
        <v>0</v>
      </c>
      <c r="N15" s="132" t="s">
        <v>9</v>
      </c>
      <c r="O15" s="132"/>
      <c r="P15" s="132"/>
      <c r="Q15" s="132"/>
      <c r="R15" s="132"/>
      <c r="S15" s="132"/>
      <c r="T15" s="132"/>
      <c r="U15" s="132"/>
      <c r="V15" s="134"/>
    </row>
    <row r="16" spans="1:26" ht="17.100000000000001" customHeight="1">
      <c r="A16" s="434"/>
      <c r="B16" s="401" t="s">
        <v>14</v>
      </c>
      <c r="C16" s="401"/>
      <c r="D16" s="401"/>
      <c r="E16" s="401"/>
      <c r="F16" s="401"/>
      <c r="G16" s="133" t="s">
        <v>15</v>
      </c>
      <c r="H16" s="132"/>
      <c r="I16" s="132"/>
      <c r="J16" s="132"/>
      <c r="K16" s="132"/>
      <c r="L16" s="132"/>
      <c r="M16" s="132"/>
      <c r="N16" s="407">
        <f>入力シート!G32</f>
        <v>0</v>
      </c>
      <c r="O16" s="407"/>
      <c r="P16" s="407"/>
      <c r="Q16" s="407"/>
      <c r="R16" s="407"/>
      <c r="S16" s="132"/>
      <c r="T16" s="132"/>
      <c r="U16" s="132"/>
      <c r="V16" s="134"/>
    </row>
    <row r="17" spans="1:22" ht="17.100000000000001" customHeight="1">
      <c r="A17" s="434"/>
      <c r="B17" s="401" t="s">
        <v>45</v>
      </c>
      <c r="C17" s="401"/>
      <c r="D17" s="401"/>
      <c r="E17" s="401"/>
      <c r="F17" s="401"/>
      <c r="G17" s="406">
        <f>入力シート!C33</f>
        <v>0</v>
      </c>
      <c r="H17" s="407"/>
      <c r="I17" s="407"/>
      <c r="J17" s="407"/>
      <c r="K17" s="407"/>
      <c r="L17" s="407"/>
      <c r="M17" s="407"/>
      <c r="N17" s="407"/>
      <c r="O17" s="407"/>
      <c r="P17" s="407"/>
      <c r="Q17" s="407"/>
      <c r="R17" s="407"/>
      <c r="S17" s="407"/>
      <c r="T17" s="407"/>
      <c r="U17" s="407"/>
      <c r="V17" s="408"/>
    </row>
    <row r="18" spans="1:22" ht="17.100000000000001" customHeight="1">
      <c r="A18" s="401" t="s">
        <v>374</v>
      </c>
      <c r="B18" s="401"/>
      <c r="C18" s="401"/>
      <c r="D18" s="401"/>
      <c r="E18" s="401"/>
      <c r="F18" s="401"/>
      <c r="G18" s="133" t="s">
        <v>22</v>
      </c>
      <c r="H18" s="409">
        <f>入力シート!C34</f>
        <v>0</v>
      </c>
      <c r="I18" s="409"/>
      <c r="J18" s="409"/>
      <c r="K18" s="87" t="s">
        <v>204</v>
      </c>
      <c r="L18" s="132" t="s">
        <v>23</v>
      </c>
      <c r="M18" s="409">
        <f>入力シート!C35</f>
        <v>0</v>
      </c>
      <c r="N18" s="409"/>
      <c r="O18" s="409"/>
      <c r="P18" s="132" t="s">
        <v>24</v>
      </c>
      <c r="Q18" s="399" t="s">
        <v>205</v>
      </c>
      <c r="R18" s="399"/>
      <c r="S18" s="409">
        <f>入力シート!C36</f>
        <v>0</v>
      </c>
      <c r="T18" s="409"/>
      <c r="U18" s="409"/>
      <c r="V18" s="134" t="s">
        <v>24</v>
      </c>
    </row>
    <row r="19" spans="1:22" ht="17.100000000000001" customHeight="1">
      <c r="A19" s="401" t="s">
        <v>16</v>
      </c>
      <c r="B19" s="401"/>
      <c r="C19" s="401"/>
      <c r="D19" s="401" t="s">
        <v>18</v>
      </c>
      <c r="E19" s="401"/>
      <c r="F19" s="401"/>
      <c r="G19" s="398">
        <f>入力シート!B37</f>
        <v>0</v>
      </c>
      <c r="H19" s="399"/>
      <c r="I19" s="399"/>
      <c r="J19" s="399"/>
      <c r="K19" s="399"/>
      <c r="L19" s="399"/>
      <c r="M19" s="399"/>
      <c r="N19" s="399"/>
      <c r="O19" s="399"/>
      <c r="P19" s="399"/>
      <c r="Q19" s="399"/>
      <c r="R19" s="399"/>
      <c r="S19" s="399"/>
      <c r="T19" s="399"/>
      <c r="U19" s="399"/>
      <c r="V19" s="410"/>
    </row>
    <row r="20" spans="1:22" ht="17.100000000000001" customHeight="1">
      <c r="A20" s="401"/>
      <c r="B20" s="401"/>
      <c r="C20" s="401"/>
      <c r="D20" s="401" t="s">
        <v>17</v>
      </c>
      <c r="E20" s="401"/>
      <c r="F20" s="401"/>
      <c r="G20" s="412">
        <f>入力シート!B38</f>
        <v>0</v>
      </c>
      <c r="H20" s="411"/>
      <c r="I20" s="90" t="s">
        <v>46</v>
      </c>
      <c r="J20" s="90"/>
      <c r="K20" s="411">
        <f>入力シート!D38</f>
        <v>0</v>
      </c>
      <c r="L20" s="411"/>
      <c r="M20" s="90" t="s">
        <v>47</v>
      </c>
      <c r="N20" s="90"/>
      <c r="O20" s="411">
        <f>入力シート!F38</f>
        <v>0</v>
      </c>
      <c r="P20" s="411"/>
      <c r="Q20" s="411"/>
      <c r="R20" s="87" t="s">
        <v>48</v>
      </c>
      <c r="S20" s="132"/>
      <c r="T20" s="132"/>
      <c r="U20" s="132"/>
      <c r="V20" s="134"/>
    </row>
    <row r="21" spans="1:22" ht="17.100000000000001" customHeight="1">
      <c r="A21" s="401" t="s">
        <v>375</v>
      </c>
      <c r="B21" s="401"/>
      <c r="C21" s="401"/>
      <c r="D21" s="401"/>
      <c r="E21" s="401"/>
      <c r="F21" s="401"/>
      <c r="G21" s="398" t="str">
        <f>入力シート!B39</f>
        <v>令和</v>
      </c>
      <c r="H21" s="399"/>
      <c r="I21" s="132">
        <f>入力シート!C39</f>
        <v>0</v>
      </c>
      <c r="J21" s="132" t="s">
        <v>10</v>
      </c>
      <c r="K21" s="132"/>
      <c r="L21" s="132">
        <f>入力シート!E39</f>
        <v>0</v>
      </c>
      <c r="M21" s="132" t="s">
        <v>9</v>
      </c>
      <c r="N21" s="132"/>
      <c r="O21" s="132">
        <f>入力シート!G39</f>
        <v>0</v>
      </c>
      <c r="P21" s="132" t="s">
        <v>8</v>
      </c>
      <c r="Q21" s="132"/>
      <c r="R21" s="132"/>
      <c r="S21" s="132"/>
      <c r="T21" s="132"/>
      <c r="U21" s="132"/>
      <c r="V21" s="134"/>
    </row>
    <row r="22" spans="1:22" ht="17.100000000000001" customHeight="1">
      <c r="A22" s="401" t="s">
        <v>376</v>
      </c>
      <c r="B22" s="401"/>
      <c r="C22" s="401"/>
      <c r="D22" s="401"/>
      <c r="E22" s="401"/>
      <c r="F22" s="401"/>
      <c r="G22" s="398" t="str">
        <f>入力シート!B40</f>
        <v>令和</v>
      </c>
      <c r="H22" s="399"/>
      <c r="I22" s="132">
        <f>入力シート!C40</f>
        <v>0</v>
      </c>
      <c r="J22" s="132" t="s">
        <v>10</v>
      </c>
      <c r="K22" s="132"/>
      <c r="L22" s="132">
        <f>入力シート!E40</f>
        <v>0</v>
      </c>
      <c r="M22" s="132" t="s">
        <v>9</v>
      </c>
      <c r="N22" s="132"/>
      <c r="O22" s="132">
        <f>入力シート!G40</f>
        <v>0</v>
      </c>
      <c r="P22" s="132" t="s">
        <v>8</v>
      </c>
      <c r="Q22" s="132"/>
      <c r="R22" s="132"/>
      <c r="S22" s="132"/>
      <c r="T22" s="132"/>
      <c r="U22" s="132"/>
      <c r="V22" s="134"/>
    </row>
    <row r="23" spans="1:22" ht="17.100000000000001" customHeight="1">
      <c r="A23" s="401" t="s">
        <v>4</v>
      </c>
      <c r="B23" s="401"/>
      <c r="C23" s="401"/>
      <c r="D23" s="401"/>
      <c r="E23" s="401"/>
      <c r="F23" s="401"/>
      <c r="G23" s="133" t="s">
        <v>49</v>
      </c>
      <c r="H23" s="413"/>
      <c r="I23" s="413"/>
      <c r="J23" s="413"/>
      <c r="K23" s="413"/>
      <c r="L23" s="413"/>
      <c r="M23" s="132" t="s">
        <v>50</v>
      </c>
      <c r="N23" s="132"/>
      <c r="O23" s="132"/>
      <c r="P23" s="132"/>
      <c r="Q23" s="132"/>
      <c r="R23" s="132"/>
      <c r="S23" s="132"/>
      <c r="T23" s="132"/>
      <c r="U23" s="132"/>
      <c r="V23" s="134"/>
    </row>
    <row r="24" spans="1:22" ht="17.100000000000001" customHeight="1">
      <c r="A24" s="392" t="s">
        <v>19</v>
      </c>
      <c r="B24" s="393"/>
      <c r="C24" s="394"/>
      <c r="D24" s="392" t="s">
        <v>44</v>
      </c>
      <c r="E24" s="393"/>
      <c r="F24" s="394"/>
      <c r="G24" s="93" t="s">
        <v>20</v>
      </c>
      <c r="H24" s="400" t="s">
        <v>423</v>
      </c>
      <c r="I24" s="400"/>
      <c r="J24" s="400"/>
      <c r="K24" s="400"/>
      <c r="L24" s="400"/>
      <c r="M24" s="400"/>
      <c r="N24" s="400"/>
      <c r="Q24" s="91" t="s">
        <v>20</v>
      </c>
      <c r="R24" s="91" t="s">
        <v>424</v>
      </c>
      <c r="S24" s="91"/>
      <c r="T24" s="91"/>
      <c r="U24" s="91"/>
      <c r="V24" s="92"/>
    </row>
    <row r="25" spans="1:22" ht="17.100000000000001" customHeight="1">
      <c r="A25" s="389"/>
      <c r="B25" s="390"/>
      <c r="C25" s="391"/>
      <c r="D25" s="389"/>
      <c r="E25" s="390"/>
      <c r="F25" s="391"/>
      <c r="G25" s="193" t="s">
        <v>20</v>
      </c>
      <c r="H25" s="93" t="s">
        <v>31</v>
      </c>
      <c r="I25" s="93"/>
      <c r="J25" s="93"/>
      <c r="K25" s="93"/>
      <c r="L25" s="93"/>
      <c r="M25" s="93"/>
      <c r="N25" s="93"/>
      <c r="Q25" s="93" t="s">
        <v>20</v>
      </c>
      <c r="R25" s="93" t="s">
        <v>421</v>
      </c>
      <c r="S25" s="93"/>
      <c r="T25" s="93"/>
      <c r="U25" s="93"/>
      <c r="V25" s="94"/>
    </row>
    <row r="26" spans="1:22" ht="17.100000000000001" customHeight="1">
      <c r="A26" s="389"/>
      <c r="B26" s="390"/>
      <c r="C26" s="391"/>
      <c r="D26" s="395"/>
      <c r="E26" s="396"/>
      <c r="F26" s="397"/>
      <c r="G26" s="95" t="s">
        <v>20</v>
      </c>
      <c r="H26" s="95" t="s">
        <v>422</v>
      </c>
      <c r="I26" s="95"/>
      <c r="J26" s="95"/>
      <c r="K26" s="95"/>
      <c r="L26" s="95"/>
      <c r="M26" s="95"/>
      <c r="N26" s="95"/>
      <c r="O26" s="95"/>
      <c r="P26" s="95"/>
      <c r="Q26" s="95"/>
      <c r="R26" s="95"/>
      <c r="S26" s="95"/>
      <c r="T26" s="95"/>
      <c r="U26" s="95"/>
      <c r="V26" s="96"/>
    </row>
    <row r="27" spans="1:22" ht="17.100000000000001" customHeight="1">
      <c r="A27" s="389"/>
      <c r="B27" s="390"/>
      <c r="C27" s="391"/>
      <c r="D27" s="389" t="s">
        <v>425</v>
      </c>
      <c r="E27" s="390"/>
      <c r="F27" s="391"/>
      <c r="G27" s="93" t="s">
        <v>20</v>
      </c>
      <c r="H27" s="93" t="s">
        <v>428</v>
      </c>
      <c r="I27" s="93"/>
      <c r="J27" s="93"/>
      <c r="K27" s="93"/>
      <c r="L27" s="93"/>
      <c r="M27" s="93"/>
      <c r="N27" s="93" t="s">
        <v>20</v>
      </c>
      <c r="O27" s="388" t="s">
        <v>419</v>
      </c>
      <c r="P27" s="388"/>
      <c r="Q27" s="388"/>
      <c r="R27" s="388"/>
      <c r="S27" s="388"/>
      <c r="T27" s="91"/>
      <c r="U27" s="91"/>
      <c r="V27" s="92"/>
    </row>
    <row r="28" spans="1:22" s="260" customFormat="1" ht="17.100000000000001" customHeight="1">
      <c r="A28" s="389"/>
      <c r="B28" s="390"/>
      <c r="C28" s="391"/>
      <c r="D28" s="382" t="s">
        <v>560</v>
      </c>
      <c r="E28" s="383"/>
      <c r="F28" s="384"/>
      <c r="G28" s="287" t="s">
        <v>111</v>
      </c>
      <c r="H28" s="287" t="s">
        <v>561</v>
      </c>
      <c r="I28" s="287"/>
      <c r="J28" s="287"/>
      <c r="K28" s="287"/>
      <c r="L28" s="287"/>
      <c r="M28" s="287"/>
      <c r="N28" s="287" t="s">
        <v>111</v>
      </c>
      <c r="O28" s="402" t="s">
        <v>562</v>
      </c>
      <c r="P28" s="402"/>
      <c r="Q28" s="402"/>
      <c r="R28" s="402"/>
      <c r="S28" s="402"/>
      <c r="T28" s="402"/>
      <c r="U28" s="402"/>
      <c r="V28" s="403"/>
    </row>
    <row r="29" spans="1:22" s="260" customFormat="1" ht="17.100000000000001" customHeight="1">
      <c r="A29" s="389"/>
      <c r="B29" s="390"/>
      <c r="C29" s="391"/>
      <c r="D29" s="385"/>
      <c r="E29" s="386"/>
      <c r="F29" s="387"/>
      <c r="G29" s="288" t="s">
        <v>111</v>
      </c>
      <c r="H29" s="288" t="s">
        <v>563</v>
      </c>
      <c r="I29" s="288"/>
      <c r="J29" s="288"/>
      <c r="K29" s="288"/>
      <c r="L29" s="288"/>
      <c r="M29" s="288"/>
      <c r="N29" s="288" t="s">
        <v>111</v>
      </c>
      <c r="O29" s="404" t="s">
        <v>564</v>
      </c>
      <c r="P29" s="404"/>
      <c r="Q29" s="404"/>
      <c r="R29" s="404"/>
      <c r="S29" s="404"/>
      <c r="T29" s="404"/>
      <c r="U29" s="404"/>
      <c r="V29" s="405"/>
    </row>
    <row r="30" spans="1:22" ht="17.100000000000001" customHeight="1">
      <c r="A30" s="389"/>
      <c r="B30" s="390"/>
      <c r="C30" s="391"/>
      <c r="D30" s="395" t="s">
        <v>32</v>
      </c>
      <c r="E30" s="396"/>
      <c r="F30" s="397"/>
      <c r="G30" s="95" t="s">
        <v>20</v>
      </c>
      <c r="H30" s="95" t="s">
        <v>33</v>
      </c>
      <c r="I30" s="95"/>
      <c r="J30" s="95"/>
      <c r="K30" s="95"/>
      <c r="L30" s="95"/>
      <c r="M30" s="95"/>
      <c r="N30" s="95"/>
      <c r="O30" s="95"/>
      <c r="P30" s="95"/>
      <c r="Q30" s="95"/>
      <c r="R30" s="93" t="s">
        <v>20</v>
      </c>
      <c r="S30" s="95" t="s">
        <v>429</v>
      </c>
      <c r="T30" s="95"/>
      <c r="U30" s="95"/>
      <c r="V30" s="96"/>
    </row>
    <row r="31" spans="1:22" ht="17.100000000000001" customHeight="1">
      <c r="A31" s="389"/>
      <c r="B31" s="390"/>
      <c r="C31" s="391"/>
      <c r="D31" s="392" t="s">
        <v>34</v>
      </c>
      <c r="E31" s="393"/>
      <c r="F31" s="394"/>
      <c r="G31" s="91" t="s">
        <v>20</v>
      </c>
      <c r="H31" s="91" t="s">
        <v>36</v>
      </c>
      <c r="I31" s="91"/>
      <c r="J31" s="91"/>
      <c r="K31" s="91"/>
      <c r="L31" s="91" t="s">
        <v>20</v>
      </c>
      <c r="M31" s="91" t="s">
        <v>35</v>
      </c>
      <c r="N31" s="91"/>
      <c r="O31" s="91"/>
      <c r="P31" s="91"/>
      <c r="Q31" s="91" t="s">
        <v>20</v>
      </c>
      <c r="R31" s="91" t="s">
        <v>37</v>
      </c>
      <c r="S31" s="91"/>
      <c r="T31" s="91"/>
      <c r="U31" s="91"/>
      <c r="V31" s="92"/>
    </row>
    <row r="32" spans="1:22" s="192" customFormat="1" ht="17.100000000000001" customHeight="1">
      <c r="A32" s="389"/>
      <c r="B32" s="390"/>
      <c r="C32" s="391"/>
      <c r="D32" s="395"/>
      <c r="E32" s="396"/>
      <c r="F32" s="397"/>
      <c r="G32" s="95" t="s">
        <v>111</v>
      </c>
      <c r="H32" s="95" t="s">
        <v>419</v>
      </c>
      <c r="I32" s="95"/>
      <c r="J32" s="95"/>
      <c r="K32" s="95"/>
      <c r="L32" s="95"/>
      <c r="M32" s="95"/>
      <c r="N32" s="95" t="s">
        <v>20</v>
      </c>
      <c r="O32" s="95" t="s">
        <v>426</v>
      </c>
      <c r="P32" s="95"/>
      <c r="Q32" s="95"/>
      <c r="R32" s="95"/>
      <c r="S32" s="95"/>
      <c r="T32" s="95"/>
      <c r="U32" s="95"/>
      <c r="V32" s="96"/>
    </row>
    <row r="33" spans="1:22" ht="17.100000000000001" customHeight="1">
      <c r="A33" s="389"/>
      <c r="B33" s="390"/>
      <c r="C33" s="391"/>
      <c r="D33" s="392" t="s">
        <v>38</v>
      </c>
      <c r="E33" s="393"/>
      <c r="F33" s="394"/>
      <c r="G33" s="91" t="s">
        <v>20</v>
      </c>
      <c r="H33" s="91" t="s">
        <v>39</v>
      </c>
      <c r="I33" s="91"/>
      <c r="J33" s="91"/>
      <c r="K33" s="91"/>
      <c r="L33" s="91"/>
      <c r="M33" s="91"/>
      <c r="N33" s="91"/>
      <c r="O33" s="91"/>
      <c r="P33" s="91"/>
      <c r="Q33" s="91"/>
      <c r="R33" s="91"/>
      <c r="S33" s="91"/>
      <c r="T33" s="91"/>
      <c r="U33" s="91"/>
      <c r="V33" s="92"/>
    </row>
    <row r="34" spans="1:22" ht="17.100000000000001" customHeight="1">
      <c r="A34" s="389"/>
      <c r="B34" s="390"/>
      <c r="C34" s="391"/>
      <c r="D34" s="395"/>
      <c r="E34" s="396"/>
      <c r="F34" s="397"/>
      <c r="G34" s="95" t="s">
        <v>20</v>
      </c>
      <c r="H34" s="95" t="s">
        <v>40</v>
      </c>
      <c r="I34" s="95"/>
      <c r="J34" s="95"/>
      <c r="K34" s="95"/>
      <c r="L34" s="95" t="s">
        <v>20</v>
      </c>
      <c r="M34" s="95" t="s">
        <v>41</v>
      </c>
      <c r="N34" s="95"/>
      <c r="O34" s="95"/>
      <c r="P34" s="95"/>
      <c r="Q34" s="95" t="s">
        <v>20</v>
      </c>
      <c r="R34" s="95" t="s">
        <v>427</v>
      </c>
      <c r="S34" s="95"/>
      <c r="T34" s="95"/>
      <c r="U34" s="95"/>
      <c r="V34" s="96"/>
    </row>
    <row r="35" spans="1:22" ht="17.100000000000001" customHeight="1">
      <c r="A35" s="389"/>
      <c r="B35" s="390"/>
      <c r="C35" s="391"/>
      <c r="D35" s="392" t="s">
        <v>42</v>
      </c>
      <c r="E35" s="393"/>
      <c r="F35" s="394"/>
      <c r="G35" s="91" t="s">
        <v>20</v>
      </c>
      <c r="H35" s="91" t="s">
        <v>39</v>
      </c>
      <c r="I35" s="91"/>
      <c r="J35" s="91"/>
      <c r="K35" s="91"/>
      <c r="L35" s="91"/>
      <c r="M35" s="91"/>
      <c r="N35" s="91"/>
      <c r="O35" s="91"/>
      <c r="P35" s="91"/>
      <c r="Q35" s="91"/>
      <c r="R35" s="91"/>
      <c r="S35" s="91"/>
      <c r="T35" s="91"/>
      <c r="U35" s="91"/>
      <c r="V35" s="92"/>
    </row>
    <row r="36" spans="1:22" ht="17.100000000000001" customHeight="1">
      <c r="A36" s="395"/>
      <c r="B36" s="396"/>
      <c r="C36" s="397"/>
      <c r="D36" s="395"/>
      <c r="E36" s="396"/>
      <c r="F36" s="397"/>
      <c r="G36" s="95" t="s">
        <v>20</v>
      </c>
      <c r="H36" s="95" t="s">
        <v>43</v>
      </c>
      <c r="I36" s="95"/>
      <c r="J36" s="95"/>
      <c r="K36" s="95"/>
      <c r="L36" s="95"/>
      <c r="M36" s="95"/>
      <c r="N36" s="95"/>
      <c r="O36" s="95"/>
      <c r="P36" s="95"/>
      <c r="Q36" s="95"/>
      <c r="R36" s="95"/>
      <c r="S36" s="95"/>
      <c r="T36" s="95"/>
      <c r="U36" s="95"/>
      <c r="V36" s="96"/>
    </row>
    <row r="37" spans="1:22" ht="17.100000000000001" customHeight="1">
      <c r="A37" s="82" t="s">
        <v>5</v>
      </c>
    </row>
    <row r="38" spans="1:22" ht="17.100000000000001" customHeight="1">
      <c r="A38" s="82" t="s">
        <v>6</v>
      </c>
    </row>
    <row r="39" spans="1:22" ht="17.100000000000001" customHeight="1">
      <c r="A39" s="82" t="s">
        <v>7</v>
      </c>
    </row>
  </sheetData>
  <dataConsolidate/>
  <mergeCells count="54">
    <mergeCell ref="A19:C20"/>
    <mergeCell ref="D19:F19"/>
    <mergeCell ref="D20:F20"/>
    <mergeCell ref="A21:F21"/>
    <mergeCell ref="A18:F18"/>
    <mergeCell ref="A10:A17"/>
    <mergeCell ref="B10:F10"/>
    <mergeCell ref="B11:F11"/>
    <mergeCell ref="B12:F14"/>
    <mergeCell ref="B15:F15"/>
    <mergeCell ref="B16:F16"/>
    <mergeCell ref="B17:F17"/>
    <mergeCell ref="A4:V4"/>
    <mergeCell ref="A9:V9"/>
    <mergeCell ref="N16:R16"/>
    <mergeCell ref="G15:J15"/>
    <mergeCell ref="M6:V6"/>
    <mergeCell ref="G13:O13"/>
    <mergeCell ref="G14:O14"/>
    <mergeCell ref="P13:V13"/>
    <mergeCell ref="P14:V14"/>
    <mergeCell ref="M7:V7"/>
    <mergeCell ref="Q11:R11"/>
    <mergeCell ref="G10:V10"/>
    <mergeCell ref="S11:U11"/>
    <mergeCell ref="M11:O11"/>
    <mergeCell ref="H11:J11"/>
    <mergeCell ref="G12:V12"/>
    <mergeCell ref="O20:Q20"/>
    <mergeCell ref="G20:H20"/>
    <mergeCell ref="K20:L20"/>
    <mergeCell ref="Q18:R18"/>
    <mergeCell ref="H23:L23"/>
    <mergeCell ref="G17:V17"/>
    <mergeCell ref="H18:J18"/>
    <mergeCell ref="M18:O18"/>
    <mergeCell ref="S18:U18"/>
    <mergeCell ref="G19:V19"/>
    <mergeCell ref="D28:F29"/>
    <mergeCell ref="O27:S27"/>
    <mergeCell ref="D27:F27"/>
    <mergeCell ref="D24:F26"/>
    <mergeCell ref="G21:H21"/>
    <mergeCell ref="G22:H22"/>
    <mergeCell ref="H24:N24"/>
    <mergeCell ref="A22:F22"/>
    <mergeCell ref="A24:C36"/>
    <mergeCell ref="D30:F30"/>
    <mergeCell ref="D33:F34"/>
    <mergeCell ref="D35:F36"/>
    <mergeCell ref="A23:F23"/>
    <mergeCell ref="D31:F32"/>
    <mergeCell ref="O28:V28"/>
    <mergeCell ref="O29:V29"/>
  </mergeCells>
  <phoneticPr fontId="1"/>
  <dataValidations count="1">
    <dataValidation type="list" allowBlank="1" showInputMessage="1" showErrorMessage="1" sqref="O15" xr:uid="{00000000-0002-0000-0100-000000000000}">
      <formula1>$D$3:$D$36</formula1>
    </dataValidation>
  </dataValidations>
  <pageMargins left="0.7" right="0.7" top="0.75" bottom="0.75" header="0.3" footer="0.3"/>
  <pageSetup paperSize="9"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リスト!$A$2:$A$3</xm:f>
          </x14:formula1>
          <xm:sqref>L31 L34 Q31 N27:N29 R30 G24:G36 Q24:Q25 N32 Q34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sheetPr>
  <dimension ref="A1:AF92"/>
  <sheetViews>
    <sheetView view="pageBreakPreview" topLeftCell="A4" zoomScale="60" zoomScaleNormal="100" workbookViewId="0">
      <selection activeCell="H35" sqref="H35"/>
    </sheetView>
  </sheetViews>
  <sheetFormatPr defaultRowHeight="13.5"/>
  <cols>
    <col min="1" max="1" width="4.25" style="3" customWidth="1"/>
    <col min="2" max="3" width="5.25" style="3" customWidth="1"/>
    <col min="4" max="5" width="4.125" style="3" customWidth="1"/>
    <col min="6" max="6" width="2" style="3" customWidth="1"/>
    <col min="7" max="7" width="2.125" style="3" customWidth="1"/>
    <col min="8" max="8" width="2" style="3" customWidth="1"/>
    <col min="9" max="9" width="2.125" style="3" customWidth="1"/>
    <col min="10" max="12" width="4.125" style="3" customWidth="1"/>
    <col min="13" max="13" width="2" style="3" customWidth="1"/>
    <col min="14" max="14" width="2.125" style="3" customWidth="1"/>
    <col min="15" max="29" width="4.125" style="3" customWidth="1"/>
    <col min="30" max="257" width="9" style="3"/>
    <col min="258" max="258" width="4.25" style="3" customWidth="1"/>
    <col min="259" max="260" width="5.25" style="3" customWidth="1"/>
    <col min="261" max="262" width="4.125" style="3" customWidth="1"/>
    <col min="263" max="263" width="2" style="3" customWidth="1"/>
    <col min="264" max="264" width="2.125" style="3" customWidth="1"/>
    <col min="265" max="265" width="2" style="3" customWidth="1"/>
    <col min="266" max="266" width="2.125" style="3" customWidth="1"/>
    <col min="267" max="269" width="4.125" style="3" customWidth="1"/>
    <col min="270" max="270" width="2" style="3" customWidth="1"/>
    <col min="271" max="271" width="2.125" style="3" customWidth="1"/>
    <col min="272" max="285" width="4.125" style="3" customWidth="1"/>
    <col min="286" max="513" width="9" style="3"/>
    <col min="514" max="514" width="4.25" style="3" customWidth="1"/>
    <col min="515" max="516" width="5.25" style="3" customWidth="1"/>
    <col min="517" max="518" width="4.125" style="3" customWidth="1"/>
    <col min="519" max="519" width="2" style="3" customWidth="1"/>
    <col min="520" max="520" width="2.125" style="3" customWidth="1"/>
    <col min="521" max="521" width="2" style="3" customWidth="1"/>
    <col min="522" max="522" width="2.125" style="3" customWidth="1"/>
    <col min="523" max="525" width="4.125" style="3" customWidth="1"/>
    <col min="526" max="526" width="2" style="3" customWidth="1"/>
    <col min="527" max="527" width="2.125" style="3" customWidth="1"/>
    <col min="528" max="541" width="4.125" style="3" customWidth="1"/>
    <col min="542" max="769" width="9" style="3"/>
    <col min="770" max="770" width="4.25" style="3" customWidth="1"/>
    <col min="771" max="772" width="5.25" style="3" customWidth="1"/>
    <col min="773" max="774" width="4.125" style="3" customWidth="1"/>
    <col min="775" max="775" width="2" style="3" customWidth="1"/>
    <col min="776" max="776" width="2.125" style="3" customWidth="1"/>
    <col min="777" max="777" width="2" style="3" customWidth="1"/>
    <col min="778" max="778" width="2.125" style="3" customWidth="1"/>
    <col min="779" max="781" width="4.125" style="3" customWidth="1"/>
    <col min="782" max="782" width="2" style="3" customWidth="1"/>
    <col min="783" max="783" width="2.125" style="3" customWidth="1"/>
    <col min="784" max="797" width="4.125" style="3" customWidth="1"/>
    <col min="798" max="1025" width="9" style="3"/>
    <col min="1026" max="1026" width="4.25" style="3" customWidth="1"/>
    <col min="1027" max="1028" width="5.25" style="3" customWidth="1"/>
    <col min="1029" max="1030" width="4.125" style="3" customWidth="1"/>
    <col min="1031" max="1031" width="2" style="3" customWidth="1"/>
    <col min="1032" max="1032" width="2.125" style="3" customWidth="1"/>
    <col min="1033" max="1033" width="2" style="3" customWidth="1"/>
    <col min="1034" max="1034" width="2.125" style="3" customWidth="1"/>
    <col min="1035" max="1037" width="4.125" style="3" customWidth="1"/>
    <col min="1038" max="1038" width="2" style="3" customWidth="1"/>
    <col min="1039" max="1039" width="2.125" style="3" customWidth="1"/>
    <col min="1040" max="1053" width="4.125" style="3" customWidth="1"/>
    <col min="1054" max="1281" width="9" style="3"/>
    <col min="1282" max="1282" width="4.25" style="3" customWidth="1"/>
    <col min="1283" max="1284" width="5.25" style="3" customWidth="1"/>
    <col min="1285" max="1286" width="4.125" style="3" customWidth="1"/>
    <col min="1287" max="1287" width="2" style="3" customWidth="1"/>
    <col min="1288" max="1288" width="2.125" style="3" customWidth="1"/>
    <col min="1289" max="1289" width="2" style="3" customWidth="1"/>
    <col min="1290" max="1290" width="2.125" style="3" customWidth="1"/>
    <col min="1291" max="1293" width="4.125" style="3" customWidth="1"/>
    <col min="1294" max="1294" width="2" style="3" customWidth="1"/>
    <col min="1295" max="1295" width="2.125" style="3" customWidth="1"/>
    <col min="1296" max="1309" width="4.125" style="3" customWidth="1"/>
    <col min="1310" max="1537" width="9" style="3"/>
    <col min="1538" max="1538" width="4.25" style="3" customWidth="1"/>
    <col min="1539" max="1540" width="5.25" style="3" customWidth="1"/>
    <col min="1541" max="1542" width="4.125" style="3" customWidth="1"/>
    <col min="1543" max="1543" width="2" style="3" customWidth="1"/>
    <col min="1544" max="1544" width="2.125" style="3" customWidth="1"/>
    <col min="1545" max="1545" width="2" style="3" customWidth="1"/>
    <col min="1546" max="1546" width="2.125" style="3" customWidth="1"/>
    <col min="1547" max="1549" width="4.125" style="3" customWidth="1"/>
    <col min="1550" max="1550" width="2" style="3" customWidth="1"/>
    <col min="1551" max="1551" width="2.125" style="3" customWidth="1"/>
    <col min="1552" max="1565" width="4.125" style="3" customWidth="1"/>
    <col min="1566" max="1793" width="9" style="3"/>
    <col min="1794" max="1794" width="4.25" style="3" customWidth="1"/>
    <col min="1795" max="1796" width="5.25" style="3" customWidth="1"/>
    <col min="1797" max="1798" width="4.125" style="3" customWidth="1"/>
    <col min="1799" max="1799" width="2" style="3" customWidth="1"/>
    <col min="1800" max="1800" width="2.125" style="3" customWidth="1"/>
    <col min="1801" max="1801" width="2" style="3" customWidth="1"/>
    <col min="1802" max="1802" width="2.125" style="3" customWidth="1"/>
    <col min="1803" max="1805" width="4.125" style="3" customWidth="1"/>
    <col min="1806" max="1806" width="2" style="3" customWidth="1"/>
    <col min="1807" max="1807" width="2.125" style="3" customWidth="1"/>
    <col min="1808" max="1821" width="4.125" style="3" customWidth="1"/>
    <col min="1822" max="2049" width="9" style="3"/>
    <col min="2050" max="2050" width="4.25" style="3" customWidth="1"/>
    <col min="2051" max="2052" width="5.25" style="3" customWidth="1"/>
    <col min="2053" max="2054" width="4.125" style="3" customWidth="1"/>
    <col min="2055" max="2055" width="2" style="3" customWidth="1"/>
    <col min="2056" max="2056" width="2.125" style="3" customWidth="1"/>
    <col min="2057" max="2057" width="2" style="3" customWidth="1"/>
    <col min="2058" max="2058" width="2.125" style="3" customWidth="1"/>
    <col min="2059" max="2061" width="4.125" style="3" customWidth="1"/>
    <col min="2062" max="2062" width="2" style="3" customWidth="1"/>
    <col min="2063" max="2063" width="2.125" style="3" customWidth="1"/>
    <col min="2064" max="2077" width="4.125" style="3" customWidth="1"/>
    <col min="2078" max="2305" width="9" style="3"/>
    <col min="2306" max="2306" width="4.25" style="3" customWidth="1"/>
    <col min="2307" max="2308" width="5.25" style="3" customWidth="1"/>
    <col min="2309" max="2310" width="4.125" style="3" customWidth="1"/>
    <col min="2311" max="2311" width="2" style="3" customWidth="1"/>
    <col min="2312" max="2312" width="2.125" style="3" customWidth="1"/>
    <col min="2313" max="2313" width="2" style="3" customWidth="1"/>
    <col min="2314" max="2314" width="2.125" style="3" customWidth="1"/>
    <col min="2315" max="2317" width="4.125" style="3" customWidth="1"/>
    <col min="2318" max="2318" width="2" style="3" customWidth="1"/>
    <col min="2319" max="2319" width="2.125" style="3" customWidth="1"/>
    <col min="2320" max="2333" width="4.125" style="3" customWidth="1"/>
    <col min="2334" max="2561" width="9" style="3"/>
    <col min="2562" max="2562" width="4.25" style="3" customWidth="1"/>
    <col min="2563" max="2564" width="5.25" style="3" customWidth="1"/>
    <col min="2565" max="2566" width="4.125" style="3" customWidth="1"/>
    <col min="2567" max="2567" width="2" style="3" customWidth="1"/>
    <col min="2568" max="2568" width="2.125" style="3" customWidth="1"/>
    <col min="2569" max="2569" width="2" style="3" customWidth="1"/>
    <col min="2570" max="2570" width="2.125" style="3" customWidth="1"/>
    <col min="2571" max="2573" width="4.125" style="3" customWidth="1"/>
    <col min="2574" max="2574" width="2" style="3" customWidth="1"/>
    <col min="2575" max="2575" width="2.125" style="3" customWidth="1"/>
    <col min="2576" max="2589" width="4.125" style="3" customWidth="1"/>
    <col min="2590" max="2817" width="9" style="3"/>
    <col min="2818" max="2818" width="4.25" style="3" customWidth="1"/>
    <col min="2819" max="2820" width="5.25" style="3" customWidth="1"/>
    <col min="2821" max="2822" width="4.125" style="3" customWidth="1"/>
    <col min="2823" max="2823" width="2" style="3" customWidth="1"/>
    <col min="2824" max="2824" width="2.125" style="3" customWidth="1"/>
    <col min="2825" max="2825" width="2" style="3" customWidth="1"/>
    <col min="2826" max="2826" width="2.125" style="3" customWidth="1"/>
    <col min="2827" max="2829" width="4.125" style="3" customWidth="1"/>
    <col min="2830" max="2830" width="2" style="3" customWidth="1"/>
    <col min="2831" max="2831" width="2.125" style="3" customWidth="1"/>
    <col min="2832" max="2845" width="4.125" style="3" customWidth="1"/>
    <col min="2846" max="3073" width="9" style="3"/>
    <col min="3074" max="3074" width="4.25" style="3" customWidth="1"/>
    <col min="3075" max="3076" width="5.25" style="3" customWidth="1"/>
    <col min="3077" max="3078" width="4.125" style="3" customWidth="1"/>
    <col min="3079" max="3079" width="2" style="3" customWidth="1"/>
    <col min="3080" max="3080" width="2.125" style="3" customWidth="1"/>
    <col min="3081" max="3081" width="2" style="3" customWidth="1"/>
    <col min="3082" max="3082" width="2.125" style="3" customWidth="1"/>
    <col min="3083" max="3085" width="4.125" style="3" customWidth="1"/>
    <col min="3086" max="3086" width="2" style="3" customWidth="1"/>
    <col min="3087" max="3087" width="2.125" style="3" customWidth="1"/>
    <col min="3088" max="3101" width="4.125" style="3" customWidth="1"/>
    <col min="3102" max="3329" width="9" style="3"/>
    <col min="3330" max="3330" width="4.25" style="3" customWidth="1"/>
    <col min="3331" max="3332" width="5.25" style="3" customWidth="1"/>
    <col min="3333" max="3334" width="4.125" style="3" customWidth="1"/>
    <col min="3335" max="3335" width="2" style="3" customWidth="1"/>
    <col min="3336" max="3336" width="2.125" style="3" customWidth="1"/>
    <col min="3337" max="3337" width="2" style="3" customWidth="1"/>
    <col min="3338" max="3338" width="2.125" style="3" customWidth="1"/>
    <col min="3339" max="3341" width="4.125" style="3" customWidth="1"/>
    <col min="3342" max="3342" width="2" style="3" customWidth="1"/>
    <col min="3343" max="3343" width="2.125" style="3" customWidth="1"/>
    <col min="3344" max="3357" width="4.125" style="3" customWidth="1"/>
    <col min="3358" max="3585" width="9" style="3"/>
    <col min="3586" max="3586" width="4.25" style="3" customWidth="1"/>
    <col min="3587" max="3588" width="5.25" style="3" customWidth="1"/>
    <col min="3589" max="3590" width="4.125" style="3" customWidth="1"/>
    <col min="3591" max="3591" width="2" style="3" customWidth="1"/>
    <col min="3592" max="3592" width="2.125" style="3" customWidth="1"/>
    <col min="3593" max="3593" width="2" style="3" customWidth="1"/>
    <col min="3594" max="3594" width="2.125" style="3" customWidth="1"/>
    <col min="3595" max="3597" width="4.125" style="3" customWidth="1"/>
    <col min="3598" max="3598" width="2" style="3" customWidth="1"/>
    <col min="3599" max="3599" width="2.125" style="3" customWidth="1"/>
    <col min="3600" max="3613" width="4.125" style="3" customWidth="1"/>
    <col min="3614" max="3841" width="9" style="3"/>
    <col min="3842" max="3842" width="4.25" style="3" customWidth="1"/>
    <col min="3843" max="3844" width="5.25" style="3" customWidth="1"/>
    <col min="3845" max="3846" width="4.125" style="3" customWidth="1"/>
    <col min="3847" max="3847" width="2" style="3" customWidth="1"/>
    <col min="3848" max="3848" width="2.125" style="3" customWidth="1"/>
    <col min="3849" max="3849" width="2" style="3" customWidth="1"/>
    <col min="3850" max="3850" width="2.125" style="3" customWidth="1"/>
    <col min="3851" max="3853" width="4.125" style="3" customWidth="1"/>
    <col min="3854" max="3854" width="2" style="3" customWidth="1"/>
    <col min="3855" max="3855" width="2.125" style="3" customWidth="1"/>
    <col min="3856" max="3869" width="4.125" style="3" customWidth="1"/>
    <col min="3870" max="4097" width="9" style="3"/>
    <col min="4098" max="4098" width="4.25" style="3" customWidth="1"/>
    <col min="4099" max="4100" width="5.25" style="3" customWidth="1"/>
    <col min="4101" max="4102" width="4.125" style="3" customWidth="1"/>
    <col min="4103" max="4103" width="2" style="3" customWidth="1"/>
    <col min="4104" max="4104" width="2.125" style="3" customWidth="1"/>
    <col min="4105" max="4105" width="2" style="3" customWidth="1"/>
    <col min="4106" max="4106" width="2.125" style="3" customWidth="1"/>
    <col min="4107" max="4109" width="4.125" style="3" customWidth="1"/>
    <col min="4110" max="4110" width="2" style="3" customWidth="1"/>
    <col min="4111" max="4111" width="2.125" style="3" customWidth="1"/>
    <col min="4112" max="4125" width="4.125" style="3" customWidth="1"/>
    <col min="4126" max="4353" width="9" style="3"/>
    <col min="4354" max="4354" width="4.25" style="3" customWidth="1"/>
    <col min="4355" max="4356" width="5.25" style="3" customWidth="1"/>
    <col min="4357" max="4358" width="4.125" style="3" customWidth="1"/>
    <col min="4359" max="4359" width="2" style="3" customWidth="1"/>
    <col min="4360" max="4360" width="2.125" style="3" customWidth="1"/>
    <col min="4361" max="4361" width="2" style="3" customWidth="1"/>
    <col min="4362" max="4362" width="2.125" style="3" customWidth="1"/>
    <col min="4363" max="4365" width="4.125" style="3" customWidth="1"/>
    <col min="4366" max="4366" width="2" style="3" customWidth="1"/>
    <col min="4367" max="4367" width="2.125" style="3" customWidth="1"/>
    <col min="4368" max="4381" width="4.125" style="3" customWidth="1"/>
    <col min="4382" max="4609" width="9" style="3"/>
    <col min="4610" max="4610" width="4.25" style="3" customWidth="1"/>
    <col min="4611" max="4612" width="5.25" style="3" customWidth="1"/>
    <col min="4613" max="4614" width="4.125" style="3" customWidth="1"/>
    <col min="4615" max="4615" width="2" style="3" customWidth="1"/>
    <col min="4616" max="4616" width="2.125" style="3" customWidth="1"/>
    <col min="4617" max="4617" width="2" style="3" customWidth="1"/>
    <col min="4618" max="4618" width="2.125" style="3" customWidth="1"/>
    <col min="4619" max="4621" width="4.125" style="3" customWidth="1"/>
    <col min="4622" max="4622" width="2" style="3" customWidth="1"/>
    <col min="4623" max="4623" width="2.125" style="3" customWidth="1"/>
    <col min="4624" max="4637" width="4.125" style="3" customWidth="1"/>
    <col min="4638" max="4865" width="9" style="3"/>
    <col min="4866" max="4866" width="4.25" style="3" customWidth="1"/>
    <col min="4867" max="4868" width="5.25" style="3" customWidth="1"/>
    <col min="4869" max="4870" width="4.125" style="3" customWidth="1"/>
    <col min="4871" max="4871" width="2" style="3" customWidth="1"/>
    <col min="4872" max="4872" width="2.125" style="3" customWidth="1"/>
    <col min="4873" max="4873" width="2" style="3" customWidth="1"/>
    <col min="4874" max="4874" width="2.125" style="3" customWidth="1"/>
    <col min="4875" max="4877" width="4.125" style="3" customWidth="1"/>
    <col min="4878" max="4878" width="2" style="3" customWidth="1"/>
    <col min="4879" max="4879" width="2.125" style="3" customWidth="1"/>
    <col min="4880" max="4893" width="4.125" style="3" customWidth="1"/>
    <col min="4894" max="5121" width="9" style="3"/>
    <col min="5122" max="5122" width="4.25" style="3" customWidth="1"/>
    <col min="5123" max="5124" width="5.25" style="3" customWidth="1"/>
    <col min="5125" max="5126" width="4.125" style="3" customWidth="1"/>
    <col min="5127" max="5127" width="2" style="3" customWidth="1"/>
    <col min="5128" max="5128" width="2.125" style="3" customWidth="1"/>
    <col min="5129" max="5129" width="2" style="3" customWidth="1"/>
    <col min="5130" max="5130" width="2.125" style="3" customWidth="1"/>
    <col min="5131" max="5133" width="4.125" style="3" customWidth="1"/>
    <col min="5134" max="5134" width="2" style="3" customWidth="1"/>
    <col min="5135" max="5135" width="2.125" style="3" customWidth="1"/>
    <col min="5136" max="5149" width="4.125" style="3" customWidth="1"/>
    <col min="5150" max="5377" width="9" style="3"/>
    <col min="5378" max="5378" width="4.25" style="3" customWidth="1"/>
    <col min="5379" max="5380" width="5.25" style="3" customWidth="1"/>
    <col min="5381" max="5382" width="4.125" style="3" customWidth="1"/>
    <col min="5383" max="5383" width="2" style="3" customWidth="1"/>
    <col min="5384" max="5384" width="2.125" style="3" customWidth="1"/>
    <col min="5385" max="5385" width="2" style="3" customWidth="1"/>
    <col min="5386" max="5386" width="2.125" style="3" customWidth="1"/>
    <col min="5387" max="5389" width="4.125" style="3" customWidth="1"/>
    <col min="5390" max="5390" width="2" style="3" customWidth="1"/>
    <col min="5391" max="5391" width="2.125" style="3" customWidth="1"/>
    <col min="5392" max="5405" width="4.125" style="3" customWidth="1"/>
    <col min="5406" max="5633" width="9" style="3"/>
    <col min="5634" max="5634" width="4.25" style="3" customWidth="1"/>
    <col min="5635" max="5636" width="5.25" style="3" customWidth="1"/>
    <col min="5637" max="5638" width="4.125" style="3" customWidth="1"/>
    <col min="5639" max="5639" width="2" style="3" customWidth="1"/>
    <col min="5640" max="5640" width="2.125" style="3" customWidth="1"/>
    <col min="5641" max="5641" width="2" style="3" customWidth="1"/>
    <col min="5642" max="5642" width="2.125" style="3" customWidth="1"/>
    <col min="5643" max="5645" width="4.125" style="3" customWidth="1"/>
    <col min="5646" max="5646" width="2" style="3" customWidth="1"/>
    <col min="5647" max="5647" width="2.125" style="3" customWidth="1"/>
    <col min="5648" max="5661" width="4.125" style="3" customWidth="1"/>
    <col min="5662" max="5889" width="9" style="3"/>
    <col min="5890" max="5890" width="4.25" style="3" customWidth="1"/>
    <col min="5891" max="5892" width="5.25" style="3" customWidth="1"/>
    <col min="5893" max="5894" width="4.125" style="3" customWidth="1"/>
    <col min="5895" max="5895" width="2" style="3" customWidth="1"/>
    <col min="5896" max="5896" width="2.125" style="3" customWidth="1"/>
    <col min="5897" max="5897" width="2" style="3" customWidth="1"/>
    <col min="5898" max="5898" width="2.125" style="3" customWidth="1"/>
    <col min="5899" max="5901" width="4.125" style="3" customWidth="1"/>
    <col min="5902" max="5902" width="2" style="3" customWidth="1"/>
    <col min="5903" max="5903" width="2.125" style="3" customWidth="1"/>
    <col min="5904" max="5917" width="4.125" style="3" customWidth="1"/>
    <col min="5918" max="6145" width="9" style="3"/>
    <col min="6146" max="6146" width="4.25" style="3" customWidth="1"/>
    <col min="6147" max="6148" width="5.25" style="3" customWidth="1"/>
    <col min="6149" max="6150" width="4.125" style="3" customWidth="1"/>
    <col min="6151" max="6151" width="2" style="3" customWidth="1"/>
    <col min="6152" max="6152" width="2.125" style="3" customWidth="1"/>
    <col min="6153" max="6153" width="2" style="3" customWidth="1"/>
    <col min="6154" max="6154" width="2.125" style="3" customWidth="1"/>
    <col min="6155" max="6157" width="4.125" style="3" customWidth="1"/>
    <col min="6158" max="6158" width="2" style="3" customWidth="1"/>
    <col min="6159" max="6159" width="2.125" style="3" customWidth="1"/>
    <col min="6160" max="6173" width="4.125" style="3" customWidth="1"/>
    <col min="6174" max="6401" width="9" style="3"/>
    <col min="6402" max="6402" width="4.25" style="3" customWidth="1"/>
    <col min="6403" max="6404" width="5.25" style="3" customWidth="1"/>
    <col min="6405" max="6406" width="4.125" style="3" customWidth="1"/>
    <col min="6407" max="6407" width="2" style="3" customWidth="1"/>
    <col min="6408" max="6408" width="2.125" style="3" customWidth="1"/>
    <col min="6409" max="6409" width="2" style="3" customWidth="1"/>
    <col min="6410" max="6410" width="2.125" style="3" customWidth="1"/>
    <col min="6411" max="6413" width="4.125" style="3" customWidth="1"/>
    <col min="6414" max="6414" width="2" style="3" customWidth="1"/>
    <col min="6415" max="6415" width="2.125" style="3" customWidth="1"/>
    <col min="6416" max="6429" width="4.125" style="3" customWidth="1"/>
    <col min="6430" max="6657" width="9" style="3"/>
    <col min="6658" max="6658" width="4.25" style="3" customWidth="1"/>
    <col min="6659" max="6660" width="5.25" style="3" customWidth="1"/>
    <col min="6661" max="6662" width="4.125" style="3" customWidth="1"/>
    <col min="6663" max="6663" width="2" style="3" customWidth="1"/>
    <col min="6664" max="6664" width="2.125" style="3" customWidth="1"/>
    <col min="6665" max="6665" width="2" style="3" customWidth="1"/>
    <col min="6666" max="6666" width="2.125" style="3" customWidth="1"/>
    <col min="6667" max="6669" width="4.125" style="3" customWidth="1"/>
    <col min="6670" max="6670" width="2" style="3" customWidth="1"/>
    <col min="6671" max="6671" width="2.125" style="3" customWidth="1"/>
    <col min="6672" max="6685" width="4.125" style="3" customWidth="1"/>
    <col min="6686" max="6913" width="9" style="3"/>
    <col min="6914" max="6914" width="4.25" style="3" customWidth="1"/>
    <col min="6915" max="6916" width="5.25" style="3" customWidth="1"/>
    <col min="6917" max="6918" width="4.125" style="3" customWidth="1"/>
    <col min="6919" max="6919" width="2" style="3" customWidth="1"/>
    <col min="6920" max="6920" width="2.125" style="3" customWidth="1"/>
    <col min="6921" max="6921" width="2" style="3" customWidth="1"/>
    <col min="6922" max="6922" width="2.125" style="3" customWidth="1"/>
    <col min="6923" max="6925" width="4.125" style="3" customWidth="1"/>
    <col min="6926" max="6926" width="2" style="3" customWidth="1"/>
    <col min="6927" max="6927" width="2.125" style="3" customWidth="1"/>
    <col min="6928" max="6941" width="4.125" style="3" customWidth="1"/>
    <col min="6942" max="7169" width="9" style="3"/>
    <col min="7170" max="7170" width="4.25" style="3" customWidth="1"/>
    <col min="7171" max="7172" width="5.25" style="3" customWidth="1"/>
    <col min="7173" max="7174" width="4.125" style="3" customWidth="1"/>
    <col min="7175" max="7175" width="2" style="3" customWidth="1"/>
    <col min="7176" max="7176" width="2.125" style="3" customWidth="1"/>
    <col min="7177" max="7177" width="2" style="3" customWidth="1"/>
    <col min="7178" max="7178" width="2.125" style="3" customWidth="1"/>
    <col min="7179" max="7181" width="4.125" style="3" customWidth="1"/>
    <col min="7182" max="7182" width="2" style="3" customWidth="1"/>
    <col min="7183" max="7183" width="2.125" style="3" customWidth="1"/>
    <col min="7184" max="7197" width="4.125" style="3" customWidth="1"/>
    <col min="7198" max="7425" width="9" style="3"/>
    <col min="7426" max="7426" width="4.25" style="3" customWidth="1"/>
    <col min="7427" max="7428" width="5.25" style="3" customWidth="1"/>
    <col min="7429" max="7430" width="4.125" style="3" customWidth="1"/>
    <col min="7431" max="7431" width="2" style="3" customWidth="1"/>
    <col min="7432" max="7432" width="2.125" style="3" customWidth="1"/>
    <col min="7433" max="7433" width="2" style="3" customWidth="1"/>
    <col min="7434" max="7434" width="2.125" style="3" customWidth="1"/>
    <col min="7435" max="7437" width="4.125" style="3" customWidth="1"/>
    <col min="7438" max="7438" width="2" style="3" customWidth="1"/>
    <col min="7439" max="7439" width="2.125" style="3" customWidth="1"/>
    <col min="7440" max="7453" width="4.125" style="3" customWidth="1"/>
    <col min="7454" max="7681" width="9" style="3"/>
    <col min="7682" max="7682" width="4.25" style="3" customWidth="1"/>
    <col min="7683" max="7684" width="5.25" style="3" customWidth="1"/>
    <col min="7685" max="7686" width="4.125" style="3" customWidth="1"/>
    <col min="7687" max="7687" width="2" style="3" customWidth="1"/>
    <col min="7688" max="7688" width="2.125" style="3" customWidth="1"/>
    <col min="7689" max="7689" width="2" style="3" customWidth="1"/>
    <col min="7690" max="7690" width="2.125" style="3" customWidth="1"/>
    <col min="7691" max="7693" width="4.125" style="3" customWidth="1"/>
    <col min="7694" max="7694" width="2" style="3" customWidth="1"/>
    <col min="7695" max="7695" width="2.125" style="3" customWidth="1"/>
    <col min="7696" max="7709" width="4.125" style="3" customWidth="1"/>
    <col min="7710" max="7937" width="9" style="3"/>
    <col min="7938" max="7938" width="4.25" style="3" customWidth="1"/>
    <col min="7939" max="7940" width="5.25" style="3" customWidth="1"/>
    <col min="7941" max="7942" width="4.125" style="3" customWidth="1"/>
    <col min="7943" max="7943" width="2" style="3" customWidth="1"/>
    <col min="7944" max="7944" width="2.125" style="3" customWidth="1"/>
    <col min="7945" max="7945" width="2" style="3" customWidth="1"/>
    <col min="7946" max="7946" width="2.125" style="3" customWidth="1"/>
    <col min="7947" max="7949" width="4.125" style="3" customWidth="1"/>
    <col min="7950" max="7950" width="2" style="3" customWidth="1"/>
    <col min="7951" max="7951" width="2.125" style="3" customWidth="1"/>
    <col min="7952" max="7965" width="4.125" style="3" customWidth="1"/>
    <col min="7966" max="8193" width="9" style="3"/>
    <col min="8194" max="8194" width="4.25" style="3" customWidth="1"/>
    <col min="8195" max="8196" width="5.25" style="3" customWidth="1"/>
    <col min="8197" max="8198" width="4.125" style="3" customWidth="1"/>
    <col min="8199" max="8199" width="2" style="3" customWidth="1"/>
    <col min="8200" max="8200" width="2.125" style="3" customWidth="1"/>
    <col min="8201" max="8201" width="2" style="3" customWidth="1"/>
    <col min="8202" max="8202" width="2.125" style="3" customWidth="1"/>
    <col min="8203" max="8205" width="4.125" style="3" customWidth="1"/>
    <col min="8206" max="8206" width="2" style="3" customWidth="1"/>
    <col min="8207" max="8207" width="2.125" style="3" customWidth="1"/>
    <col min="8208" max="8221" width="4.125" style="3" customWidth="1"/>
    <col min="8222" max="8449" width="9" style="3"/>
    <col min="8450" max="8450" width="4.25" style="3" customWidth="1"/>
    <col min="8451" max="8452" width="5.25" style="3" customWidth="1"/>
    <col min="8453" max="8454" width="4.125" style="3" customWidth="1"/>
    <col min="8455" max="8455" width="2" style="3" customWidth="1"/>
    <col min="8456" max="8456" width="2.125" style="3" customWidth="1"/>
    <col min="8457" max="8457" width="2" style="3" customWidth="1"/>
    <col min="8458" max="8458" width="2.125" style="3" customWidth="1"/>
    <col min="8459" max="8461" width="4.125" style="3" customWidth="1"/>
    <col min="8462" max="8462" width="2" style="3" customWidth="1"/>
    <col min="8463" max="8463" width="2.125" style="3" customWidth="1"/>
    <col min="8464" max="8477" width="4.125" style="3" customWidth="1"/>
    <col min="8478" max="8705" width="9" style="3"/>
    <col min="8706" max="8706" width="4.25" style="3" customWidth="1"/>
    <col min="8707" max="8708" width="5.25" style="3" customWidth="1"/>
    <col min="8709" max="8710" width="4.125" style="3" customWidth="1"/>
    <col min="8711" max="8711" width="2" style="3" customWidth="1"/>
    <col min="8712" max="8712" width="2.125" style="3" customWidth="1"/>
    <col min="8713" max="8713" width="2" style="3" customWidth="1"/>
    <col min="8714" max="8714" width="2.125" style="3" customWidth="1"/>
    <col min="8715" max="8717" width="4.125" style="3" customWidth="1"/>
    <col min="8718" max="8718" width="2" style="3" customWidth="1"/>
    <col min="8719" max="8719" width="2.125" style="3" customWidth="1"/>
    <col min="8720" max="8733" width="4.125" style="3" customWidth="1"/>
    <col min="8734" max="8961" width="9" style="3"/>
    <col min="8962" max="8962" width="4.25" style="3" customWidth="1"/>
    <col min="8963" max="8964" width="5.25" style="3" customWidth="1"/>
    <col min="8965" max="8966" width="4.125" style="3" customWidth="1"/>
    <col min="8967" max="8967" width="2" style="3" customWidth="1"/>
    <col min="8968" max="8968" width="2.125" style="3" customWidth="1"/>
    <col min="8969" max="8969" width="2" style="3" customWidth="1"/>
    <col min="8970" max="8970" width="2.125" style="3" customWidth="1"/>
    <col min="8971" max="8973" width="4.125" style="3" customWidth="1"/>
    <col min="8974" max="8974" width="2" style="3" customWidth="1"/>
    <col min="8975" max="8975" width="2.125" style="3" customWidth="1"/>
    <col min="8976" max="8989" width="4.125" style="3" customWidth="1"/>
    <col min="8990" max="9217" width="9" style="3"/>
    <col min="9218" max="9218" width="4.25" style="3" customWidth="1"/>
    <col min="9219" max="9220" width="5.25" style="3" customWidth="1"/>
    <col min="9221" max="9222" width="4.125" style="3" customWidth="1"/>
    <col min="9223" max="9223" width="2" style="3" customWidth="1"/>
    <col min="9224" max="9224" width="2.125" style="3" customWidth="1"/>
    <col min="9225" max="9225" width="2" style="3" customWidth="1"/>
    <col min="9226" max="9226" width="2.125" style="3" customWidth="1"/>
    <col min="9227" max="9229" width="4.125" style="3" customWidth="1"/>
    <col min="9230" max="9230" width="2" style="3" customWidth="1"/>
    <col min="9231" max="9231" width="2.125" style="3" customWidth="1"/>
    <col min="9232" max="9245" width="4.125" style="3" customWidth="1"/>
    <col min="9246" max="9473" width="9" style="3"/>
    <col min="9474" max="9474" width="4.25" style="3" customWidth="1"/>
    <col min="9475" max="9476" width="5.25" style="3" customWidth="1"/>
    <col min="9477" max="9478" width="4.125" style="3" customWidth="1"/>
    <col min="9479" max="9479" width="2" style="3" customWidth="1"/>
    <col min="9480" max="9480" width="2.125" style="3" customWidth="1"/>
    <col min="9481" max="9481" width="2" style="3" customWidth="1"/>
    <col min="9482" max="9482" width="2.125" style="3" customWidth="1"/>
    <col min="9483" max="9485" width="4.125" style="3" customWidth="1"/>
    <col min="9486" max="9486" width="2" style="3" customWidth="1"/>
    <col min="9487" max="9487" width="2.125" style="3" customWidth="1"/>
    <col min="9488" max="9501" width="4.125" style="3" customWidth="1"/>
    <col min="9502" max="9729" width="9" style="3"/>
    <col min="9730" max="9730" width="4.25" style="3" customWidth="1"/>
    <col min="9731" max="9732" width="5.25" style="3" customWidth="1"/>
    <col min="9733" max="9734" width="4.125" style="3" customWidth="1"/>
    <col min="9735" max="9735" width="2" style="3" customWidth="1"/>
    <col min="9736" max="9736" width="2.125" style="3" customWidth="1"/>
    <col min="9737" max="9737" width="2" style="3" customWidth="1"/>
    <col min="9738" max="9738" width="2.125" style="3" customWidth="1"/>
    <col min="9739" max="9741" width="4.125" style="3" customWidth="1"/>
    <col min="9742" max="9742" width="2" style="3" customWidth="1"/>
    <col min="9743" max="9743" width="2.125" style="3" customWidth="1"/>
    <col min="9744" max="9757" width="4.125" style="3" customWidth="1"/>
    <col min="9758" max="9985" width="9" style="3"/>
    <col min="9986" max="9986" width="4.25" style="3" customWidth="1"/>
    <col min="9987" max="9988" width="5.25" style="3" customWidth="1"/>
    <col min="9989" max="9990" width="4.125" style="3" customWidth="1"/>
    <col min="9991" max="9991" width="2" style="3" customWidth="1"/>
    <col min="9992" max="9992" width="2.125" style="3" customWidth="1"/>
    <col min="9993" max="9993" width="2" style="3" customWidth="1"/>
    <col min="9994" max="9994" width="2.125" style="3" customWidth="1"/>
    <col min="9995" max="9997" width="4.125" style="3" customWidth="1"/>
    <col min="9998" max="9998" width="2" style="3" customWidth="1"/>
    <col min="9999" max="9999" width="2.125" style="3" customWidth="1"/>
    <col min="10000" max="10013" width="4.125" style="3" customWidth="1"/>
    <col min="10014" max="10241" width="9" style="3"/>
    <col min="10242" max="10242" width="4.25" style="3" customWidth="1"/>
    <col min="10243" max="10244" width="5.25" style="3" customWidth="1"/>
    <col min="10245" max="10246" width="4.125" style="3" customWidth="1"/>
    <col min="10247" max="10247" width="2" style="3" customWidth="1"/>
    <col min="10248" max="10248" width="2.125" style="3" customWidth="1"/>
    <col min="10249" max="10249" width="2" style="3" customWidth="1"/>
    <col min="10250" max="10250" width="2.125" style="3" customWidth="1"/>
    <col min="10251" max="10253" width="4.125" style="3" customWidth="1"/>
    <col min="10254" max="10254" width="2" style="3" customWidth="1"/>
    <col min="10255" max="10255" width="2.125" style="3" customWidth="1"/>
    <col min="10256" max="10269" width="4.125" style="3" customWidth="1"/>
    <col min="10270" max="10497" width="9" style="3"/>
    <col min="10498" max="10498" width="4.25" style="3" customWidth="1"/>
    <col min="10499" max="10500" width="5.25" style="3" customWidth="1"/>
    <col min="10501" max="10502" width="4.125" style="3" customWidth="1"/>
    <col min="10503" max="10503" width="2" style="3" customWidth="1"/>
    <col min="10504" max="10504" width="2.125" style="3" customWidth="1"/>
    <col min="10505" max="10505" width="2" style="3" customWidth="1"/>
    <col min="10506" max="10506" width="2.125" style="3" customWidth="1"/>
    <col min="10507" max="10509" width="4.125" style="3" customWidth="1"/>
    <col min="10510" max="10510" width="2" style="3" customWidth="1"/>
    <col min="10511" max="10511" width="2.125" style="3" customWidth="1"/>
    <col min="10512" max="10525" width="4.125" style="3" customWidth="1"/>
    <col min="10526" max="10753" width="9" style="3"/>
    <col min="10754" max="10754" width="4.25" style="3" customWidth="1"/>
    <col min="10755" max="10756" width="5.25" style="3" customWidth="1"/>
    <col min="10757" max="10758" width="4.125" style="3" customWidth="1"/>
    <col min="10759" max="10759" width="2" style="3" customWidth="1"/>
    <col min="10760" max="10760" width="2.125" style="3" customWidth="1"/>
    <col min="10761" max="10761" width="2" style="3" customWidth="1"/>
    <col min="10762" max="10762" width="2.125" style="3" customWidth="1"/>
    <col min="10763" max="10765" width="4.125" style="3" customWidth="1"/>
    <col min="10766" max="10766" width="2" style="3" customWidth="1"/>
    <col min="10767" max="10767" width="2.125" style="3" customWidth="1"/>
    <col min="10768" max="10781" width="4.125" style="3" customWidth="1"/>
    <col min="10782" max="11009" width="9" style="3"/>
    <col min="11010" max="11010" width="4.25" style="3" customWidth="1"/>
    <col min="11011" max="11012" width="5.25" style="3" customWidth="1"/>
    <col min="11013" max="11014" width="4.125" style="3" customWidth="1"/>
    <col min="11015" max="11015" width="2" style="3" customWidth="1"/>
    <col min="11016" max="11016" width="2.125" style="3" customWidth="1"/>
    <col min="11017" max="11017" width="2" style="3" customWidth="1"/>
    <col min="11018" max="11018" width="2.125" style="3" customWidth="1"/>
    <col min="11019" max="11021" width="4.125" style="3" customWidth="1"/>
    <col min="11022" max="11022" width="2" style="3" customWidth="1"/>
    <col min="11023" max="11023" width="2.125" style="3" customWidth="1"/>
    <col min="11024" max="11037" width="4.125" style="3" customWidth="1"/>
    <col min="11038" max="11265" width="9" style="3"/>
    <col min="11266" max="11266" width="4.25" style="3" customWidth="1"/>
    <col min="11267" max="11268" width="5.25" style="3" customWidth="1"/>
    <col min="11269" max="11270" width="4.125" style="3" customWidth="1"/>
    <col min="11271" max="11271" width="2" style="3" customWidth="1"/>
    <col min="11272" max="11272" width="2.125" style="3" customWidth="1"/>
    <col min="11273" max="11273" width="2" style="3" customWidth="1"/>
    <col min="11274" max="11274" width="2.125" style="3" customWidth="1"/>
    <col min="11275" max="11277" width="4.125" style="3" customWidth="1"/>
    <col min="11278" max="11278" width="2" style="3" customWidth="1"/>
    <col min="11279" max="11279" width="2.125" style="3" customWidth="1"/>
    <col min="11280" max="11293" width="4.125" style="3" customWidth="1"/>
    <col min="11294" max="11521" width="9" style="3"/>
    <col min="11522" max="11522" width="4.25" style="3" customWidth="1"/>
    <col min="11523" max="11524" width="5.25" style="3" customWidth="1"/>
    <col min="11525" max="11526" width="4.125" style="3" customWidth="1"/>
    <col min="11527" max="11527" width="2" style="3" customWidth="1"/>
    <col min="11528" max="11528" width="2.125" style="3" customWidth="1"/>
    <col min="11529" max="11529" width="2" style="3" customWidth="1"/>
    <col min="11530" max="11530" width="2.125" style="3" customWidth="1"/>
    <col min="11531" max="11533" width="4.125" style="3" customWidth="1"/>
    <col min="11534" max="11534" width="2" style="3" customWidth="1"/>
    <col min="11535" max="11535" width="2.125" style="3" customWidth="1"/>
    <col min="11536" max="11549" width="4.125" style="3" customWidth="1"/>
    <col min="11550" max="11777" width="9" style="3"/>
    <col min="11778" max="11778" width="4.25" style="3" customWidth="1"/>
    <col min="11779" max="11780" width="5.25" style="3" customWidth="1"/>
    <col min="11781" max="11782" width="4.125" style="3" customWidth="1"/>
    <col min="11783" max="11783" width="2" style="3" customWidth="1"/>
    <col min="11784" max="11784" width="2.125" style="3" customWidth="1"/>
    <col min="11785" max="11785" width="2" style="3" customWidth="1"/>
    <col min="11786" max="11786" width="2.125" style="3" customWidth="1"/>
    <col min="11787" max="11789" width="4.125" style="3" customWidth="1"/>
    <col min="11790" max="11790" width="2" style="3" customWidth="1"/>
    <col min="11791" max="11791" width="2.125" style="3" customWidth="1"/>
    <col min="11792" max="11805" width="4.125" style="3" customWidth="1"/>
    <col min="11806" max="12033" width="9" style="3"/>
    <col min="12034" max="12034" width="4.25" style="3" customWidth="1"/>
    <col min="12035" max="12036" width="5.25" style="3" customWidth="1"/>
    <col min="12037" max="12038" width="4.125" style="3" customWidth="1"/>
    <col min="12039" max="12039" width="2" style="3" customWidth="1"/>
    <col min="12040" max="12040" width="2.125" style="3" customWidth="1"/>
    <col min="12041" max="12041" width="2" style="3" customWidth="1"/>
    <col min="12042" max="12042" width="2.125" style="3" customWidth="1"/>
    <col min="12043" max="12045" width="4.125" style="3" customWidth="1"/>
    <col min="12046" max="12046" width="2" style="3" customWidth="1"/>
    <col min="12047" max="12047" width="2.125" style="3" customWidth="1"/>
    <col min="12048" max="12061" width="4.125" style="3" customWidth="1"/>
    <col min="12062" max="12289" width="9" style="3"/>
    <col min="12290" max="12290" width="4.25" style="3" customWidth="1"/>
    <col min="12291" max="12292" width="5.25" style="3" customWidth="1"/>
    <col min="12293" max="12294" width="4.125" style="3" customWidth="1"/>
    <col min="12295" max="12295" width="2" style="3" customWidth="1"/>
    <col min="12296" max="12296" width="2.125" style="3" customWidth="1"/>
    <col min="12297" max="12297" width="2" style="3" customWidth="1"/>
    <col min="12298" max="12298" width="2.125" style="3" customWidth="1"/>
    <col min="12299" max="12301" width="4.125" style="3" customWidth="1"/>
    <col min="12302" max="12302" width="2" style="3" customWidth="1"/>
    <col min="12303" max="12303" width="2.125" style="3" customWidth="1"/>
    <col min="12304" max="12317" width="4.125" style="3" customWidth="1"/>
    <col min="12318" max="12545" width="9" style="3"/>
    <col min="12546" max="12546" width="4.25" style="3" customWidth="1"/>
    <col min="12547" max="12548" width="5.25" style="3" customWidth="1"/>
    <col min="12549" max="12550" width="4.125" style="3" customWidth="1"/>
    <col min="12551" max="12551" width="2" style="3" customWidth="1"/>
    <col min="12552" max="12552" width="2.125" style="3" customWidth="1"/>
    <col min="12553" max="12553" width="2" style="3" customWidth="1"/>
    <col min="12554" max="12554" width="2.125" style="3" customWidth="1"/>
    <col min="12555" max="12557" width="4.125" style="3" customWidth="1"/>
    <col min="12558" max="12558" width="2" style="3" customWidth="1"/>
    <col min="12559" max="12559" width="2.125" style="3" customWidth="1"/>
    <col min="12560" max="12573" width="4.125" style="3" customWidth="1"/>
    <col min="12574" max="12801" width="9" style="3"/>
    <col min="12802" max="12802" width="4.25" style="3" customWidth="1"/>
    <col min="12803" max="12804" width="5.25" style="3" customWidth="1"/>
    <col min="12805" max="12806" width="4.125" style="3" customWidth="1"/>
    <col min="12807" max="12807" width="2" style="3" customWidth="1"/>
    <col min="12808" max="12808" width="2.125" style="3" customWidth="1"/>
    <col min="12809" max="12809" width="2" style="3" customWidth="1"/>
    <col min="12810" max="12810" width="2.125" style="3" customWidth="1"/>
    <col min="12811" max="12813" width="4.125" style="3" customWidth="1"/>
    <col min="12814" max="12814" width="2" style="3" customWidth="1"/>
    <col min="12815" max="12815" width="2.125" style="3" customWidth="1"/>
    <col min="12816" max="12829" width="4.125" style="3" customWidth="1"/>
    <col min="12830" max="13057" width="9" style="3"/>
    <col min="13058" max="13058" width="4.25" style="3" customWidth="1"/>
    <col min="13059" max="13060" width="5.25" style="3" customWidth="1"/>
    <col min="13061" max="13062" width="4.125" style="3" customWidth="1"/>
    <col min="13063" max="13063" width="2" style="3" customWidth="1"/>
    <col min="13064" max="13064" width="2.125" style="3" customWidth="1"/>
    <col min="13065" max="13065" width="2" style="3" customWidth="1"/>
    <col min="13066" max="13066" width="2.125" style="3" customWidth="1"/>
    <col min="13067" max="13069" width="4.125" style="3" customWidth="1"/>
    <col min="13070" max="13070" width="2" style="3" customWidth="1"/>
    <col min="13071" max="13071" width="2.125" style="3" customWidth="1"/>
    <col min="13072" max="13085" width="4.125" style="3" customWidth="1"/>
    <col min="13086" max="13313" width="9" style="3"/>
    <col min="13314" max="13314" width="4.25" style="3" customWidth="1"/>
    <col min="13315" max="13316" width="5.25" style="3" customWidth="1"/>
    <col min="13317" max="13318" width="4.125" style="3" customWidth="1"/>
    <col min="13319" max="13319" width="2" style="3" customWidth="1"/>
    <col min="13320" max="13320" width="2.125" style="3" customWidth="1"/>
    <col min="13321" max="13321" width="2" style="3" customWidth="1"/>
    <col min="13322" max="13322" width="2.125" style="3" customWidth="1"/>
    <col min="13323" max="13325" width="4.125" style="3" customWidth="1"/>
    <col min="13326" max="13326" width="2" style="3" customWidth="1"/>
    <col min="13327" max="13327" width="2.125" style="3" customWidth="1"/>
    <col min="13328" max="13341" width="4.125" style="3" customWidth="1"/>
    <col min="13342" max="13569" width="9" style="3"/>
    <col min="13570" max="13570" width="4.25" style="3" customWidth="1"/>
    <col min="13571" max="13572" width="5.25" style="3" customWidth="1"/>
    <col min="13573" max="13574" width="4.125" style="3" customWidth="1"/>
    <col min="13575" max="13575" width="2" style="3" customWidth="1"/>
    <col min="13576" max="13576" width="2.125" style="3" customWidth="1"/>
    <col min="13577" max="13577" width="2" style="3" customWidth="1"/>
    <col min="13578" max="13578" width="2.125" style="3" customWidth="1"/>
    <col min="13579" max="13581" width="4.125" style="3" customWidth="1"/>
    <col min="13582" max="13582" width="2" style="3" customWidth="1"/>
    <col min="13583" max="13583" width="2.125" style="3" customWidth="1"/>
    <col min="13584" max="13597" width="4.125" style="3" customWidth="1"/>
    <col min="13598" max="13825" width="9" style="3"/>
    <col min="13826" max="13826" width="4.25" style="3" customWidth="1"/>
    <col min="13827" max="13828" width="5.25" style="3" customWidth="1"/>
    <col min="13829" max="13830" width="4.125" style="3" customWidth="1"/>
    <col min="13831" max="13831" width="2" style="3" customWidth="1"/>
    <col min="13832" max="13832" width="2.125" style="3" customWidth="1"/>
    <col min="13833" max="13833" width="2" style="3" customWidth="1"/>
    <col min="13834" max="13834" width="2.125" style="3" customWidth="1"/>
    <col min="13835" max="13837" width="4.125" style="3" customWidth="1"/>
    <col min="13838" max="13838" width="2" style="3" customWidth="1"/>
    <col min="13839" max="13839" width="2.125" style="3" customWidth="1"/>
    <col min="13840" max="13853" width="4.125" style="3" customWidth="1"/>
    <col min="13854" max="14081" width="9" style="3"/>
    <col min="14082" max="14082" width="4.25" style="3" customWidth="1"/>
    <col min="14083" max="14084" width="5.25" style="3" customWidth="1"/>
    <col min="14085" max="14086" width="4.125" style="3" customWidth="1"/>
    <col min="14087" max="14087" width="2" style="3" customWidth="1"/>
    <col min="14088" max="14088" width="2.125" style="3" customWidth="1"/>
    <col min="14089" max="14089" width="2" style="3" customWidth="1"/>
    <col min="14090" max="14090" width="2.125" style="3" customWidth="1"/>
    <col min="14091" max="14093" width="4.125" style="3" customWidth="1"/>
    <col min="14094" max="14094" width="2" style="3" customWidth="1"/>
    <col min="14095" max="14095" width="2.125" style="3" customWidth="1"/>
    <col min="14096" max="14109" width="4.125" style="3" customWidth="1"/>
    <col min="14110" max="14337" width="9" style="3"/>
    <col min="14338" max="14338" width="4.25" style="3" customWidth="1"/>
    <col min="14339" max="14340" width="5.25" style="3" customWidth="1"/>
    <col min="14341" max="14342" width="4.125" style="3" customWidth="1"/>
    <col min="14343" max="14343" width="2" style="3" customWidth="1"/>
    <col min="14344" max="14344" width="2.125" style="3" customWidth="1"/>
    <col min="14345" max="14345" width="2" style="3" customWidth="1"/>
    <col min="14346" max="14346" width="2.125" style="3" customWidth="1"/>
    <col min="14347" max="14349" width="4.125" style="3" customWidth="1"/>
    <col min="14350" max="14350" width="2" style="3" customWidth="1"/>
    <col min="14351" max="14351" width="2.125" style="3" customWidth="1"/>
    <col min="14352" max="14365" width="4.125" style="3" customWidth="1"/>
    <col min="14366" max="14593" width="9" style="3"/>
    <col min="14594" max="14594" width="4.25" style="3" customWidth="1"/>
    <col min="14595" max="14596" width="5.25" style="3" customWidth="1"/>
    <col min="14597" max="14598" width="4.125" style="3" customWidth="1"/>
    <col min="14599" max="14599" width="2" style="3" customWidth="1"/>
    <col min="14600" max="14600" width="2.125" style="3" customWidth="1"/>
    <col min="14601" max="14601" width="2" style="3" customWidth="1"/>
    <col min="14602" max="14602" width="2.125" style="3" customWidth="1"/>
    <col min="14603" max="14605" width="4.125" style="3" customWidth="1"/>
    <col min="14606" max="14606" width="2" style="3" customWidth="1"/>
    <col min="14607" max="14607" width="2.125" style="3" customWidth="1"/>
    <col min="14608" max="14621" width="4.125" style="3" customWidth="1"/>
    <col min="14622" max="14849" width="9" style="3"/>
    <col min="14850" max="14850" width="4.25" style="3" customWidth="1"/>
    <col min="14851" max="14852" width="5.25" style="3" customWidth="1"/>
    <col min="14853" max="14854" width="4.125" style="3" customWidth="1"/>
    <col min="14855" max="14855" width="2" style="3" customWidth="1"/>
    <col min="14856" max="14856" width="2.125" style="3" customWidth="1"/>
    <col min="14857" max="14857" width="2" style="3" customWidth="1"/>
    <col min="14858" max="14858" width="2.125" style="3" customWidth="1"/>
    <col min="14859" max="14861" width="4.125" style="3" customWidth="1"/>
    <col min="14862" max="14862" width="2" style="3" customWidth="1"/>
    <col min="14863" max="14863" width="2.125" style="3" customWidth="1"/>
    <col min="14864" max="14877" width="4.125" style="3" customWidth="1"/>
    <col min="14878" max="15105" width="9" style="3"/>
    <col min="15106" max="15106" width="4.25" style="3" customWidth="1"/>
    <col min="15107" max="15108" width="5.25" style="3" customWidth="1"/>
    <col min="15109" max="15110" width="4.125" style="3" customWidth="1"/>
    <col min="15111" max="15111" width="2" style="3" customWidth="1"/>
    <col min="15112" max="15112" width="2.125" style="3" customWidth="1"/>
    <col min="15113" max="15113" width="2" style="3" customWidth="1"/>
    <col min="15114" max="15114" width="2.125" style="3" customWidth="1"/>
    <col min="15115" max="15117" width="4.125" style="3" customWidth="1"/>
    <col min="15118" max="15118" width="2" style="3" customWidth="1"/>
    <col min="15119" max="15119" width="2.125" style="3" customWidth="1"/>
    <col min="15120" max="15133" width="4.125" style="3" customWidth="1"/>
    <col min="15134" max="15361" width="9" style="3"/>
    <col min="15362" max="15362" width="4.25" style="3" customWidth="1"/>
    <col min="15363" max="15364" width="5.25" style="3" customWidth="1"/>
    <col min="15365" max="15366" width="4.125" style="3" customWidth="1"/>
    <col min="15367" max="15367" width="2" style="3" customWidth="1"/>
    <col min="15368" max="15368" width="2.125" style="3" customWidth="1"/>
    <col min="15369" max="15369" width="2" style="3" customWidth="1"/>
    <col min="15370" max="15370" width="2.125" style="3" customWidth="1"/>
    <col min="15371" max="15373" width="4.125" style="3" customWidth="1"/>
    <col min="15374" max="15374" width="2" style="3" customWidth="1"/>
    <col min="15375" max="15375" width="2.125" style="3" customWidth="1"/>
    <col min="15376" max="15389" width="4.125" style="3" customWidth="1"/>
    <col min="15390" max="15617" width="9" style="3"/>
    <col min="15618" max="15618" width="4.25" style="3" customWidth="1"/>
    <col min="15619" max="15620" width="5.25" style="3" customWidth="1"/>
    <col min="15621" max="15622" width="4.125" style="3" customWidth="1"/>
    <col min="15623" max="15623" width="2" style="3" customWidth="1"/>
    <col min="15624" max="15624" width="2.125" style="3" customWidth="1"/>
    <col min="15625" max="15625" width="2" style="3" customWidth="1"/>
    <col min="15626" max="15626" width="2.125" style="3" customWidth="1"/>
    <col min="15627" max="15629" width="4.125" style="3" customWidth="1"/>
    <col min="15630" max="15630" width="2" style="3" customWidth="1"/>
    <col min="15631" max="15631" width="2.125" style="3" customWidth="1"/>
    <col min="15632" max="15645" width="4.125" style="3" customWidth="1"/>
    <col min="15646" max="15873" width="9" style="3"/>
    <col min="15874" max="15874" width="4.25" style="3" customWidth="1"/>
    <col min="15875" max="15876" width="5.25" style="3" customWidth="1"/>
    <col min="15877" max="15878" width="4.125" style="3" customWidth="1"/>
    <col min="15879" max="15879" width="2" style="3" customWidth="1"/>
    <col min="15880" max="15880" width="2.125" style="3" customWidth="1"/>
    <col min="15881" max="15881" width="2" style="3" customWidth="1"/>
    <col min="15882" max="15882" width="2.125" style="3" customWidth="1"/>
    <col min="15883" max="15885" width="4.125" style="3" customWidth="1"/>
    <col min="15886" max="15886" width="2" style="3" customWidth="1"/>
    <col min="15887" max="15887" width="2.125" style="3" customWidth="1"/>
    <col min="15888" max="15901" width="4.125" style="3" customWidth="1"/>
    <col min="15902" max="16129" width="9" style="3"/>
    <col min="16130" max="16130" width="4.25" style="3" customWidth="1"/>
    <col min="16131" max="16132" width="5.25" style="3" customWidth="1"/>
    <col min="16133" max="16134" width="4.125" style="3" customWidth="1"/>
    <col min="16135" max="16135" width="2" style="3" customWidth="1"/>
    <col min="16136" max="16136" width="2.125" style="3" customWidth="1"/>
    <col min="16137" max="16137" width="2" style="3" customWidth="1"/>
    <col min="16138" max="16138" width="2.125" style="3" customWidth="1"/>
    <col min="16139" max="16141" width="4.125" style="3" customWidth="1"/>
    <col min="16142" max="16142" width="2" style="3" customWidth="1"/>
    <col min="16143" max="16143" width="2.125" style="3" customWidth="1"/>
    <col min="16144" max="16157" width="4.125" style="3" customWidth="1"/>
    <col min="16158" max="16384" width="9" style="3"/>
  </cols>
  <sheetData>
    <row r="1" spans="1:29" ht="16.5" customHeight="1">
      <c r="A1" s="3" t="s">
        <v>443</v>
      </c>
    </row>
    <row r="2" spans="1:29" ht="13.5" customHeight="1">
      <c r="A2" s="435" t="s">
        <v>444</v>
      </c>
      <c r="B2" s="435"/>
      <c r="C2" s="435" t="s">
        <v>445</v>
      </c>
      <c r="D2" s="435"/>
      <c r="E2" s="435" t="s">
        <v>446</v>
      </c>
      <c r="F2" s="435"/>
      <c r="G2" s="435"/>
      <c r="H2" s="435"/>
    </row>
    <row r="3" spans="1:29" ht="20.25" customHeight="1">
      <c r="A3" s="435"/>
      <c r="B3" s="435"/>
      <c r="C3" s="435"/>
      <c r="D3" s="435"/>
      <c r="E3" s="435"/>
      <c r="F3" s="435"/>
      <c r="G3" s="435"/>
      <c r="H3" s="435"/>
      <c r="R3" s="3" t="s">
        <v>206</v>
      </c>
      <c r="S3" s="4"/>
      <c r="T3" s="4" t="s">
        <v>207</v>
      </c>
      <c r="U3" s="4"/>
      <c r="V3" s="4" t="s">
        <v>208</v>
      </c>
      <c r="W3" s="4"/>
      <c r="X3" s="4" t="s">
        <v>209</v>
      </c>
    </row>
    <row r="4" spans="1:29" ht="20.25" customHeight="1">
      <c r="A4" s="435"/>
      <c r="B4" s="435"/>
      <c r="C4" s="435"/>
      <c r="D4" s="435"/>
      <c r="E4" s="435"/>
      <c r="F4" s="435"/>
      <c r="G4" s="435"/>
      <c r="H4" s="435"/>
      <c r="U4" s="195"/>
      <c r="V4" s="6" t="s">
        <v>211</v>
      </c>
      <c r="W4" s="6"/>
      <c r="X4" s="6"/>
    </row>
    <row r="5" spans="1:29" ht="15" customHeight="1">
      <c r="U5" s="6"/>
      <c r="V5" s="6"/>
      <c r="W5" s="6"/>
      <c r="X5" s="6"/>
    </row>
    <row r="6" spans="1:29" ht="15" customHeight="1">
      <c r="A6" s="474" t="s">
        <v>210</v>
      </c>
      <c r="B6" s="474"/>
      <c r="C6" s="474"/>
      <c r="D6" s="474"/>
      <c r="E6" s="474"/>
      <c r="F6" s="474"/>
      <c r="G6" s="474"/>
      <c r="H6" s="474"/>
      <c r="I6" s="474"/>
      <c r="J6" s="474"/>
      <c r="K6" s="474"/>
      <c r="L6" s="474"/>
      <c r="M6" s="474"/>
      <c r="N6" s="474"/>
      <c r="O6" s="474"/>
      <c r="P6" s="474"/>
      <c r="Q6" s="474"/>
      <c r="R6" s="474"/>
      <c r="S6" s="474"/>
      <c r="T6" s="475"/>
      <c r="U6" s="6"/>
      <c r="V6" s="6"/>
      <c r="W6" s="6"/>
      <c r="X6" s="6"/>
    </row>
    <row r="7" spans="1:29" s="8" customFormat="1" ht="18.75" customHeight="1">
      <c r="A7" s="476" t="s">
        <v>212</v>
      </c>
      <c r="B7" s="476"/>
      <c r="C7" s="476"/>
      <c r="D7" s="476"/>
      <c r="E7" s="476"/>
      <c r="F7" s="476"/>
      <c r="G7" s="476"/>
      <c r="H7" s="476"/>
      <c r="I7" s="476"/>
      <c r="J7" s="476"/>
      <c r="K7" s="476"/>
      <c r="L7" s="476"/>
      <c r="M7" s="476"/>
      <c r="N7" s="476"/>
      <c r="O7" s="476"/>
      <c r="P7" s="476"/>
      <c r="Q7" s="476"/>
      <c r="R7" s="476"/>
      <c r="S7" s="476"/>
      <c r="T7" s="477"/>
      <c r="U7" s="9"/>
      <c r="V7" s="9"/>
      <c r="W7" s="9"/>
      <c r="X7" s="9"/>
    </row>
    <row r="8" spans="1:29" s="8" customFormat="1" ht="15" customHeight="1">
      <c r="A8" s="7" t="s">
        <v>213</v>
      </c>
      <c r="C8" s="9"/>
      <c r="L8" s="9"/>
      <c r="M8" s="9"/>
      <c r="N8" s="9"/>
      <c r="O8" s="9"/>
      <c r="P8" s="9"/>
      <c r="U8" s="9"/>
      <c r="V8" s="9"/>
      <c r="W8" s="9"/>
      <c r="X8" s="9"/>
    </row>
    <row r="9" spans="1:29" ht="19.5" customHeight="1">
      <c r="A9" s="37" t="s">
        <v>441</v>
      </c>
      <c r="B9" s="197"/>
      <c r="C9" s="197"/>
      <c r="D9" s="197"/>
      <c r="E9" s="197"/>
      <c r="F9" s="197"/>
      <c r="G9" s="197"/>
      <c r="H9" s="197"/>
      <c r="I9" s="197"/>
      <c r="J9" s="197"/>
      <c r="K9" s="197"/>
      <c r="L9" s="198"/>
      <c r="M9" s="198"/>
      <c r="N9" s="198"/>
      <c r="O9" s="198"/>
      <c r="P9" s="197"/>
      <c r="Q9" s="199"/>
      <c r="R9" s="197"/>
      <c r="S9" s="197"/>
      <c r="T9" s="198"/>
      <c r="U9" s="198"/>
      <c r="V9" s="198"/>
      <c r="W9" s="198"/>
      <c r="X9" s="198"/>
      <c r="Y9" s="197"/>
      <c r="Z9" s="197"/>
    </row>
    <row r="10" spans="1:29" ht="12" hidden="1" customHeight="1"/>
    <row r="11" spans="1:29" ht="7.5" customHeight="1">
      <c r="W11" s="10"/>
      <c r="X11" s="10"/>
    </row>
    <row r="12" spans="1:29" ht="22.5" customHeight="1" thickBot="1">
      <c r="A12" s="551" t="s">
        <v>214</v>
      </c>
      <c r="B12" s="536" t="s">
        <v>215</v>
      </c>
      <c r="C12" s="555" t="s">
        <v>216</v>
      </c>
      <c r="D12" s="556"/>
      <c r="E12" s="11" t="str">
        <f>MID(入力シート!B6,1,1)</f>
        <v/>
      </c>
      <c r="F12" s="452" t="str">
        <f>MID(入力シート!B6,2,1)</f>
        <v/>
      </c>
      <c r="G12" s="481"/>
      <c r="H12" s="453" t="str">
        <f>MID(入力シート!B6,3,1)</f>
        <v/>
      </c>
      <c r="I12" s="481"/>
      <c r="J12" s="12" t="str">
        <f>MID(入力シート!B6,4,1)</f>
        <v/>
      </c>
      <c r="K12" s="12" t="str">
        <f>MID(入力シート!B6,5,1)</f>
        <v/>
      </c>
      <c r="L12" s="13" t="str">
        <f>MID(入力シート!B6,6,1)</f>
        <v/>
      </c>
      <c r="M12" s="452" t="str">
        <f>MID(入力シート!B6,7,1)</f>
        <v/>
      </c>
      <c r="N12" s="481"/>
      <c r="O12" s="12" t="str">
        <f>MID(入力シート!B6,8,1)</f>
        <v/>
      </c>
      <c r="P12" s="12" t="str">
        <f>MID(入力シート!B6,9,1)</f>
        <v/>
      </c>
      <c r="Q12" s="12" t="str">
        <f>MID(入力シート!B6,10,1)</f>
        <v/>
      </c>
      <c r="R12" s="12" t="str">
        <f>MID(入力シート!B6,11,1)</f>
        <v/>
      </c>
      <c r="S12" s="14" t="str">
        <f>MID(入力シート!B6,12,1)</f>
        <v/>
      </c>
      <c r="T12" s="14" t="str">
        <f>MID(入力シート!B6,13,1)</f>
        <v/>
      </c>
      <c r="U12" s="15" t="str">
        <f>MID(入力シート!B6,14,1)</f>
        <v/>
      </c>
      <c r="V12" s="14" t="str">
        <f>MID(入力シート!B6,15,1)</f>
        <v/>
      </c>
      <c r="W12" s="14" t="str">
        <f>MID(入力シート!B6,16,1)</f>
        <v/>
      </c>
      <c r="X12" s="16" t="str">
        <f>MID(入力シート!B6,17,1)</f>
        <v/>
      </c>
      <c r="Y12" s="6"/>
      <c r="Z12" s="6"/>
      <c r="AA12" s="527" t="s">
        <v>217</v>
      </c>
      <c r="AB12" s="17"/>
      <c r="AC12" s="6"/>
    </row>
    <row r="13" spans="1:29" ht="22.5" customHeight="1" thickBot="1">
      <c r="A13" s="552"/>
      <c r="B13" s="554"/>
      <c r="C13" s="528" t="s">
        <v>218</v>
      </c>
      <c r="D13" s="529"/>
      <c r="E13" s="530" t="str">
        <f>IF(入力シート!J7=0,"　",入力シート!B7)</f>
        <v>　</v>
      </c>
      <c r="F13" s="531"/>
      <c r="G13" s="531"/>
      <c r="H13" s="531"/>
      <c r="I13" s="531"/>
      <c r="J13" s="531"/>
      <c r="K13" s="531"/>
      <c r="L13" s="531"/>
      <c r="M13" s="531"/>
      <c r="N13" s="531"/>
      <c r="O13" s="531"/>
      <c r="P13" s="531"/>
      <c r="Q13" s="18" t="s">
        <v>219</v>
      </c>
      <c r="R13" s="19"/>
      <c r="S13" s="532" t="str">
        <f>IF(入力シート!I8="年月日","　",入力シート!I8)</f>
        <v>　年　 月　 日</v>
      </c>
      <c r="T13" s="533"/>
      <c r="U13" s="533"/>
      <c r="V13" s="533"/>
      <c r="W13" s="533"/>
      <c r="X13" s="534"/>
      <c r="Y13" s="6"/>
      <c r="Z13" s="6"/>
      <c r="AA13" s="527"/>
      <c r="AB13" s="17"/>
      <c r="AC13" s="6"/>
    </row>
    <row r="14" spans="1:29" ht="22.5" customHeight="1" thickTop="1">
      <c r="A14" s="552"/>
      <c r="B14" s="535" t="s">
        <v>220</v>
      </c>
      <c r="C14" s="537" t="s">
        <v>221</v>
      </c>
      <c r="D14" s="538"/>
      <c r="E14" s="20"/>
      <c r="F14" s="539"/>
      <c r="G14" s="540"/>
      <c r="H14" s="541"/>
      <c r="I14" s="540"/>
      <c r="J14" s="21"/>
      <c r="K14" s="21"/>
      <c r="L14" s="22"/>
      <c r="M14" s="539"/>
      <c r="N14" s="540"/>
      <c r="O14" s="21"/>
      <c r="P14" s="21"/>
      <c r="Q14" s="21"/>
      <c r="R14" s="21"/>
      <c r="S14" s="21"/>
      <c r="T14" s="21"/>
      <c r="U14" s="23"/>
      <c r="V14" s="21"/>
      <c r="W14" s="21"/>
      <c r="X14" s="24"/>
      <c r="Y14" s="6"/>
      <c r="Z14" s="6"/>
      <c r="AA14" s="527"/>
      <c r="AB14" s="17"/>
      <c r="AC14" s="6"/>
    </row>
    <row r="15" spans="1:29" ht="22.5" customHeight="1">
      <c r="A15" s="552"/>
      <c r="B15" s="536"/>
      <c r="C15" s="496" t="s">
        <v>222</v>
      </c>
      <c r="D15" s="461"/>
      <c r="E15" s="25"/>
      <c r="F15" s="557"/>
      <c r="G15" s="558"/>
      <c r="H15" s="559"/>
      <c r="I15" s="545"/>
      <c r="J15" s="25"/>
      <c r="K15" s="26"/>
      <c r="L15" s="25"/>
      <c r="M15" s="544"/>
      <c r="N15" s="545"/>
      <c r="O15" s="25"/>
      <c r="P15" s="25"/>
      <c r="Q15" s="25"/>
      <c r="R15" s="25"/>
      <c r="S15" s="25"/>
      <c r="T15" s="25"/>
      <c r="U15" s="25"/>
      <c r="V15" s="25"/>
      <c r="W15" s="25"/>
      <c r="X15" s="27"/>
      <c r="Y15" s="6"/>
      <c r="Z15" s="6"/>
      <c r="AA15" s="527"/>
      <c r="AB15" s="17"/>
      <c r="AC15" s="6"/>
    </row>
    <row r="16" spans="1:29" ht="26.25" customHeight="1">
      <c r="A16" s="552"/>
      <c r="B16" s="536"/>
      <c r="C16" s="546" t="s">
        <v>223</v>
      </c>
      <c r="D16" s="547"/>
      <c r="E16" s="483"/>
      <c r="F16" s="453"/>
      <c r="G16" s="453"/>
      <c r="H16" s="453"/>
      <c r="I16" s="453"/>
      <c r="J16" s="453"/>
      <c r="K16" s="453"/>
      <c r="L16" s="453"/>
      <c r="M16" s="453"/>
      <c r="N16" s="453"/>
      <c r="O16" s="453"/>
      <c r="P16" s="453"/>
      <c r="Q16" s="453"/>
      <c r="R16" s="453"/>
      <c r="S16" s="453"/>
      <c r="T16" s="453"/>
      <c r="U16" s="453"/>
      <c r="V16" s="453"/>
      <c r="W16" s="453"/>
      <c r="X16" s="454"/>
      <c r="Y16" s="6"/>
      <c r="Z16" s="6"/>
      <c r="AA16" s="527"/>
      <c r="AB16" s="17"/>
    </row>
    <row r="17" spans="1:32" ht="26.25" customHeight="1">
      <c r="A17" s="552"/>
      <c r="B17" s="536"/>
      <c r="C17" s="542" t="s">
        <v>224</v>
      </c>
      <c r="D17" s="543"/>
      <c r="E17" s="483"/>
      <c r="F17" s="453"/>
      <c r="G17" s="453"/>
      <c r="H17" s="453"/>
      <c r="I17" s="453"/>
      <c r="J17" s="453"/>
      <c r="K17" s="453"/>
      <c r="L17" s="453"/>
      <c r="M17" s="453"/>
      <c r="N17" s="453"/>
      <c r="O17" s="453"/>
      <c r="P17" s="453"/>
      <c r="Q17" s="453"/>
      <c r="R17" s="453"/>
      <c r="S17" s="453"/>
      <c r="T17" s="453"/>
      <c r="U17" s="453"/>
      <c r="V17" s="453"/>
      <c r="W17" s="453"/>
      <c r="X17" s="454"/>
      <c r="Y17" s="6"/>
      <c r="Z17" s="6"/>
      <c r="AA17" s="527"/>
      <c r="AB17" s="17"/>
      <c r="AC17" s="6"/>
    </row>
    <row r="18" spans="1:32" ht="26.25" customHeight="1">
      <c r="A18" s="553"/>
      <c r="B18" s="536"/>
      <c r="C18" s="546" t="s">
        <v>225</v>
      </c>
      <c r="D18" s="547"/>
      <c r="E18" s="483"/>
      <c r="F18" s="453"/>
      <c r="G18" s="453"/>
      <c r="H18" s="453"/>
      <c r="I18" s="453"/>
      <c r="J18" s="453"/>
      <c r="K18" s="453"/>
      <c r="L18" s="453"/>
      <c r="M18" s="453"/>
      <c r="N18" s="453"/>
      <c r="O18" s="453"/>
      <c r="P18" s="453"/>
      <c r="Q18" s="453"/>
      <c r="R18" s="453"/>
      <c r="S18" s="453"/>
      <c r="T18" s="453"/>
      <c r="U18" s="453"/>
      <c r="V18" s="453"/>
      <c r="W18" s="453"/>
      <c r="X18" s="454"/>
      <c r="Y18" s="28"/>
      <c r="Z18" s="28"/>
      <c r="AA18" s="527"/>
      <c r="AB18" s="29"/>
      <c r="AC18" s="30"/>
    </row>
    <row r="19" spans="1:32" ht="6.75" customHeight="1">
      <c r="AA19" s="527"/>
      <c r="AB19" s="6"/>
      <c r="AC19" s="6"/>
    </row>
    <row r="20" spans="1:32" ht="24.95" customHeight="1">
      <c r="A20" s="560" t="s">
        <v>226</v>
      </c>
      <c r="B20" s="542" t="s">
        <v>227</v>
      </c>
      <c r="C20" s="543"/>
      <c r="D20" s="31" t="str">
        <f>IF(入力シート!B12="市内","■","□")</f>
        <v>□</v>
      </c>
      <c r="E20" s="453" t="s">
        <v>228</v>
      </c>
      <c r="F20" s="481"/>
      <c r="G20" s="452" t="str">
        <f>IF(入力シート!B12="市外","■","□")</f>
        <v>□</v>
      </c>
      <c r="H20" s="453"/>
      <c r="I20" s="453" t="s">
        <v>229</v>
      </c>
      <c r="J20" s="481"/>
      <c r="K20" s="32" t="str">
        <f>IF(入力シート!B12="県外","■","□")</f>
        <v>□</v>
      </c>
      <c r="L20" s="453" t="s">
        <v>230</v>
      </c>
      <c r="M20" s="454"/>
      <c r="N20" s="542" t="s">
        <v>231</v>
      </c>
      <c r="O20" s="548"/>
      <c r="P20" s="543"/>
      <c r="Q20" s="33" t="str">
        <f>MID(入力シート!B4,1,1)</f>
        <v/>
      </c>
      <c r="R20" s="34" t="str">
        <f>MID(入力シート!B4,2,1)</f>
        <v/>
      </c>
      <c r="S20" s="11" t="str">
        <f>MID(入力シート!B4,3,1)</f>
        <v/>
      </c>
      <c r="T20" s="12" t="s">
        <v>232</v>
      </c>
      <c r="U20" s="12" t="str">
        <f>MID(入力シート!D4,1,1)</f>
        <v/>
      </c>
      <c r="V20" s="12" t="str">
        <f>MID(入力シート!D4,2,1)</f>
        <v/>
      </c>
      <c r="W20" s="32" t="str">
        <f>MID(入力シート!D4,3,1)</f>
        <v/>
      </c>
      <c r="X20" s="35" t="str">
        <f>MID(入力シート!D4,4,1)</f>
        <v/>
      </c>
      <c r="Y20" s="36"/>
      <c r="Z20" s="36"/>
      <c r="AA20" s="527"/>
      <c r="AB20" s="37"/>
      <c r="AC20" s="37"/>
    </row>
    <row r="21" spans="1:32" ht="26.25" customHeight="1">
      <c r="A21" s="561"/>
      <c r="B21" s="549" t="s">
        <v>233</v>
      </c>
      <c r="C21" s="550"/>
      <c r="D21" s="562">
        <f>IF(入力シート!O5="県市","　",入力シート!O5)</f>
        <v>0</v>
      </c>
      <c r="E21" s="563"/>
      <c r="F21" s="563"/>
      <c r="G21" s="563"/>
      <c r="H21" s="563"/>
      <c r="I21" s="563"/>
      <c r="J21" s="563"/>
      <c r="K21" s="563"/>
      <c r="L21" s="563"/>
      <c r="M21" s="563"/>
      <c r="N21" s="563"/>
      <c r="O21" s="563"/>
      <c r="P21" s="563"/>
      <c r="Q21" s="563"/>
      <c r="R21" s="563"/>
      <c r="S21" s="563"/>
      <c r="T21" s="563"/>
      <c r="U21" s="563"/>
      <c r="V21" s="563"/>
      <c r="W21" s="563"/>
      <c r="X21" s="564"/>
      <c r="Y21" s="36"/>
      <c r="Z21" s="36"/>
      <c r="AA21" s="527"/>
      <c r="AB21" s="38"/>
      <c r="AC21" s="38"/>
    </row>
    <row r="22" spans="1:32" ht="26.25" customHeight="1">
      <c r="A22" s="561"/>
      <c r="B22" s="495"/>
      <c r="C22" s="493"/>
      <c r="D22" s="565"/>
      <c r="E22" s="566"/>
      <c r="F22" s="566"/>
      <c r="G22" s="566"/>
      <c r="H22" s="566"/>
      <c r="I22" s="566"/>
      <c r="J22" s="566"/>
      <c r="K22" s="566"/>
      <c r="L22" s="566"/>
      <c r="M22" s="566"/>
      <c r="N22" s="566"/>
      <c r="O22" s="566"/>
      <c r="P22" s="566"/>
      <c r="Q22" s="566"/>
      <c r="R22" s="566"/>
      <c r="S22" s="566"/>
      <c r="T22" s="566"/>
      <c r="U22" s="566"/>
      <c r="V22" s="566"/>
      <c r="W22" s="566"/>
      <c r="X22" s="567"/>
      <c r="Y22" s="36"/>
      <c r="Z22" s="36"/>
      <c r="AA22" s="527"/>
      <c r="AB22" s="6"/>
      <c r="AC22" s="6"/>
    </row>
    <row r="23" spans="1:32" ht="26.25" customHeight="1">
      <c r="A23" s="561"/>
      <c r="B23" s="496"/>
      <c r="C23" s="461"/>
      <c r="D23" s="568"/>
      <c r="E23" s="569"/>
      <c r="F23" s="569"/>
      <c r="G23" s="569"/>
      <c r="H23" s="569"/>
      <c r="I23" s="569"/>
      <c r="J23" s="569"/>
      <c r="K23" s="569"/>
      <c r="L23" s="569"/>
      <c r="M23" s="569"/>
      <c r="N23" s="569"/>
      <c r="O23" s="569"/>
      <c r="P23" s="569"/>
      <c r="Q23" s="569"/>
      <c r="R23" s="569"/>
      <c r="S23" s="569"/>
      <c r="T23" s="569"/>
      <c r="U23" s="569"/>
      <c r="V23" s="569"/>
      <c r="W23" s="569"/>
      <c r="X23" s="570"/>
      <c r="Y23" s="36"/>
      <c r="Z23" s="36"/>
      <c r="AA23" s="527"/>
      <c r="AB23" s="6"/>
      <c r="AC23" s="6"/>
    </row>
    <row r="24" spans="1:32" ht="26.25" customHeight="1">
      <c r="A24" s="535"/>
      <c r="B24" s="542" t="s">
        <v>234</v>
      </c>
      <c r="C24" s="543"/>
      <c r="D24" s="483" t="str">
        <f>IF(入力シート!J9=0,"　",入力シート!B9)</f>
        <v>　</v>
      </c>
      <c r="E24" s="453"/>
      <c r="F24" s="453"/>
      <c r="G24" s="453"/>
      <c r="H24" s="453"/>
      <c r="I24" s="453"/>
      <c r="J24" s="453"/>
      <c r="K24" s="453"/>
      <c r="L24" s="453"/>
      <c r="M24" s="454"/>
      <c r="N24" s="548" t="s">
        <v>235</v>
      </c>
      <c r="O24" s="548"/>
      <c r="P24" s="543"/>
      <c r="Q24" s="483"/>
      <c r="R24" s="453"/>
      <c r="S24" s="453"/>
      <c r="T24" s="453"/>
      <c r="U24" s="453"/>
      <c r="V24" s="453"/>
      <c r="W24" s="453"/>
      <c r="X24" s="454"/>
      <c r="Y24" s="36"/>
      <c r="Z24" s="36"/>
      <c r="AA24" s="527"/>
      <c r="AB24" s="6"/>
      <c r="AC24" s="6"/>
    </row>
    <row r="25" spans="1:32" ht="19.5" customHeight="1">
      <c r="A25" s="451" t="s">
        <v>236</v>
      </c>
      <c r="B25" s="451"/>
      <c r="C25" s="451"/>
      <c r="D25" s="31" t="str">
        <f>IF(入力シート!J13=1,"■","□")</f>
        <v>□</v>
      </c>
      <c r="E25" s="13" t="s">
        <v>237</v>
      </c>
      <c r="F25" s="452" t="str">
        <f>IF(入力シート!J13=2,"■","□")</f>
        <v>□</v>
      </c>
      <c r="G25" s="453"/>
      <c r="H25" s="453" t="s">
        <v>239</v>
      </c>
      <c r="I25" s="454"/>
      <c r="K25" s="6" t="s">
        <v>211</v>
      </c>
      <c r="L25" s="6"/>
      <c r="M25" s="6"/>
      <c r="N25" s="6"/>
      <c r="O25" s="6"/>
      <c r="P25" s="6"/>
      <c r="Q25" s="6"/>
      <c r="R25" s="6"/>
      <c r="AA25" s="527"/>
    </row>
    <row r="26" spans="1:32" ht="8.25" customHeight="1" thickBot="1">
      <c r="A26" s="38"/>
      <c r="B26" s="38"/>
      <c r="C26" s="38"/>
      <c r="D26" s="39"/>
      <c r="E26" s="39"/>
      <c r="F26" s="39"/>
      <c r="G26" s="39"/>
      <c r="H26" s="39"/>
      <c r="I26" s="39"/>
      <c r="K26" s="6"/>
      <c r="L26" s="6"/>
      <c r="M26" s="6"/>
      <c r="N26" s="6"/>
      <c r="O26" s="6"/>
      <c r="P26" s="6"/>
      <c r="Q26" s="6"/>
      <c r="R26" s="6"/>
    </row>
    <row r="27" spans="1:32" ht="22.5" customHeight="1">
      <c r="A27" s="455" t="s">
        <v>240</v>
      </c>
      <c r="B27" s="458" t="s">
        <v>241</v>
      </c>
      <c r="C27" s="459"/>
      <c r="D27" s="40" t="str">
        <f>MID(入力シート!B6,1,1)</f>
        <v/>
      </c>
      <c r="E27" s="41" t="str">
        <f>MID(入力シート!B6,2,1)</f>
        <v/>
      </c>
      <c r="F27" s="462" t="str">
        <f>MID(入力シート!B6,3,1)</f>
        <v/>
      </c>
      <c r="G27" s="463"/>
      <c r="H27" s="462" t="str">
        <f>MID(入力シート!B6,4,1)</f>
        <v/>
      </c>
      <c r="I27" s="463"/>
      <c r="J27" s="42" t="str">
        <f>MID(入力シート!B6,5,1)</f>
        <v/>
      </c>
      <c r="K27" s="42" t="str">
        <f>MID(入力シート!B6,6,1)</f>
        <v/>
      </c>
      <c r="L27" s="42" t="str">
        <f>MID(入力シート!B6,7,1)</f>
        <v/>
      </c>
      <c r="M27" s="462" t="str">
        <f>MID(入力シート!B6,8,1)</f>
        <v/>
      </c>
      <c r="N27" s="463"/>
      <c r="O27" s="42" t="str">
        <f>MID(入力シート!B6,9,1)</f>
        <v/>
      </c>
      <c r="P27" s="42" t="str">
        <f>MID(入力シート!B6,10,1)</f>
        <v/>
      </c>
      <c r="Q27" s="42" t="str">
        <f>MID(入力シート!B6,11,1)</f>
        <v/>
      </c>
      <c r="R27" s="42" t="str">
        <f>MID(入力シート!B6,12,1)</f>
        <v/>
      </c>
      <c r="S27" s="42" t="str">
        <f>MID(入力シート!B6,13,1)</f>
        <v/>
      </c>
      <c r="T27" s="42" t="str">
        <f>MID(入力シート!B6,14,1)</f>
        <v/>
      </c>
      <c r="U27" s="42" t="str">
        <f>MID(入力シート!B6,15,1)</f>
        <v/>
      </c>
      <c r="V27" s="42" t="str">
        <f>MID(入力シート!B6,16,1)</f>
        <v/>
      </c>
      <c r="W27" s="42" t="str">
        <f>MID(入力シート!B6,17,1)</f>
        <v/>
      </c>
      <c r="X27" s="43" t="str">
        <f>MID(入力シート!B6,18,1)</f>
        <v/>
      </c>
    </row>
    <row r="28" spans="1:32" ht="22.5" customHeight="1">
      <c r="A28" s="456"/>
      <c r="B28" s="460"/>
      <c r="C28" s="461"/>
      <c r="D28" s="44"/>
      <c r="E28" s="25"/>
      <c r="F28" s="544"/>
      <c r="G28" s="545"/>
      <c r="H28" s="544"/>
      <c r="I28" s="545"/>
      <c r="J28" s="25"/>
      <c r="K28" s="25"/>
      <c r="L28" s="25"/>
      <c r="M28" s="544"/>
      <c r="N28" s="545"/>
      <c r="O28" s="25"/>
      <c r="P28" s="25"/>
      <c r="Q28" s="25"/>
      <c r="R28" s="25"/>
      <c r="S28" s="25"/>
      <c r="T28" s="25"/>
      <c r="U28" s="25"/>
      <c r="V28" s="25"/>
      <c r="W28" s="25"/>
      <c r="X28" s="45"/>
    </row>
    <row r="29" spans="1:32" ht="26.25" customHeight="1" thickBot="1">
      <c r="A29" s="457"/>
      <c r="B29" s="446" t="s">
        <v>242</v>
      </c>
      <c r="C29" s="447"/>
      <c r="D29" s="448" t="str">
        <f>IF(入力シート!J7=0,"　",入力シート!B7)</f>
        <v>　</v>
      </c>
      <c r="E29" s="449"/>
      <c r="F29" s="449"/>
      <c r="G29" s="449"/>
      <c r="H29" s="449"/>
      <c r="I29" s="449"/>
      <c r="J29" s="449"/>
      <c r="K29" s="449"/>
      <c r="L29" s="449"/>
      <c r="M29" s="449"/>
      <c r="N29" s="449"/>
      <c r="O29" s="449"/>
      <c r="P29" s="449"/>
      <c r="Q29" s="449"/>
      <c r="R29" s="449"/>
      <c r="S29" s="449"/>
      <c r="T29" s="449"/>
      <c r="U29" s="449"/>
      <c r="V29" s="449"/>
      <c r="W29" s="449"/>
      <c r="X29" s="450"/>
      <c r="AA29" s="491" t="s">
        <v>243</v>
      </c>
    </row>
    <row r="30" spans="1:32" ht="7.5" customHeight="1" thickBot="1">
      <c r="A30" s="46"/>
      <c r="B30" s="46"/>
      <c r="C30" s="46"/>
      <c r="D30" s="46"/>
      <c r="E30" s="46"/>
      <c r="F30" s="46"/>
      <c r="G30" s="46"/>
      <c r="H30" s="46"/>
      <c r="I30" s="46"/>
      <c r="J30" s="46"/>
      <c r="K30" s="46"/>
      <c r="L30" s="46"/>
      <c r="M30" s="46"/>
      <c r="N30" s="46"/>
      <c r="O30" s="46"/>
      <c r="P30" s="46"/>
      <c r="Q30" s="46"/>
      <c r="R30" s="46"/>
      <c r="S30" s="46"/>
      <c r="T30" s="46"/>
      <c r="U30" s="46"/>
      <c r="V30" s="46"/>
      <c r="W30" s="46"/>
      <c r="X30" s="46"/>
      <c r="AA30" s="491"/>
    </row>
    <row r="31" spans="1:32" ht="11.25" customHeight="1">
      <c r="A31" s="455" t="s">
        <v>244</v>
      </c>
      <c r="B31" s="492" t="s">
        <v>245</v>
      </c>
      <c r="C31" s="493"/>
      <c r="D31" s="494" t="s">
        <v>246</v>
      </c>
      <c r="E31" s="459"/>
      <c r="F31" s="497" t="str">
        <f>IF(入力シート!J17=0,"　",入力シート!D17)</f>
        <v>　</v>
      </c>
      <c r="G31" s="497"/>
      <c r="H31" s="497"/>
      <c r="I31" s="497"/>
      <c r="J31" s="497"/>
      <c r="K31" s="497"/>
      <c r="L31" s="497"/>
      <c r="M31" s="464" t="str">
        <f>IF(入力シート!H17=" ","銀行 ・労金 信金 ・農協 信組",入力シート!H17)</f>
        <v>銀行 ・労金 信金 ・農協 信組</v>
      </c>
      <c r="N31" s="465"/>
      <c r="O31" s="466"/>
      <c r="P31" s="495" t="s">
        <v>247</v>
      </c>
      <c r="Q31" s="493"/>
      <c r="R31" s="499" t="str">
        <f>IF(入力シート!J18=0,"　",入力シート!D18)</f>
        <v>　</v>
      </c>
      <c r="S31" s="477"/>
      <c r="T31" s="477"/>
      <c r="U31" s="477"/>
      <c r="V31" s="477"/>
      <c r="W31" s="477"/>
      <c r="X31" s="471" t="str">
        <f>IF(入力シート!H18=" ","支店  支所",入力シート!H18)</f>
        <v>支店  支所</v>
      </c>
      <c r="Y31" s="47"/>
      <c r="Z31" s="47"/>
      <c r="AA31" s="491"/>
      <c r="AB31" s="29"/>
      <c r="AC31" s="29"/>
      <c r="AF31" s="110"/>
    </row>
    <row r="32" spans="1:32" ht="11.25" customHeight="1">
      <c r="A32" s="456"/>
      <c r="B32" s="492"/>
      <c r="C32" s="493"/>
      <c r="D32" s="495"/>
      <c r="E32" s="493"/>
      <c r="F32" s="492"/>
      <c r="G32" s="492"/>
      <c r="H32" s="492"/>
      <c r="I32" s="492"/>
      <c r="J32" s="492"/>
      <c r="K32" s="492"/>
      <c r="L32" s="492"/>
      <c r="M32" s="467"/>
      <c r="N32" s="467"/>
      <c r="O32" s="468"/>
      <c r="P32" s="495"/>
      <c r="Q32" s="493"/>
      <c r="R32" s="499"/>
      <c r="S32" s="477"/>
      <c r="T32" s="477"/>
      <c r="U32" s="477"/>
      <c r="V32" s="477"/>
      <c r="W32" s="477"/>
      <c r="X32" s="472"/>
      <c r="Y32" s="47"/>
      <c r="Z32" s="47"/>
      <c r="AA32" s="491"/>
      <c r="AB32" s="29"/>
      <c r="AC32" s="29"/>
    </row>
    <row r="33" spans="1:29" ht="11.25" customHeight="1">
      <c r="A33" s="456"/>
      <c r="B33" s="492"/>
      <c r="C33" s="493"/>
      <c r="D33" s="496"/>
      <c r="E33" s="461"/>
      <c r="F33" s="498"/>
      <c r="G33" s="498"/>
      <c r="H33" s="498"/>
      <c r="I33" s="498"/>
      <c r="J33" s="498"/>
      <c r="K33" s="498"/>
      <c r="L33" s="498"/>
      <c r="M33" s="469"/>
      <c r="N33" s="469"/>
      <c r="O33" s="470"/>
      <c r="P33" s="496"/>
      <c r="Q33" s="461"/>
      <c r="R33" s="500"/>
      <c r="S33" s="501"/>
      <c r="T33" s="501"/>
      <c r="U33" s="501"/>
      <c r="V33" s="501"/>
      <c r="W33" s="501"/>
      <c r="X33" s="473"/>
      <c r="Y33" s="47"/>
      <c r="Z33" s="47"/>
      <c r="AA33" s="491"/>
      <c r="AB33" s="29"/>
      <c r="AC33" s="29"/>
    </row>
    <row r="34" spans="1:29" ht="24.95" customHeight="1" thickBot="1">
      <c r="A34" s="456"/>
      <c r="B34" s="502" t="s">
        <v>248</v>
      </c>
      <c r="C34" s="503"/>
      <c r="D34" s="504" t="s">
        <v>249</v>
      </c>
      <c r="E34" s="447"/>
      <c r="F34" s="505" t="str">
        <f>入力シート!D19</f>
        <v>１．普通　　２．当座　  ３．別段</v>
      </c>
      <c r="G34" s="505"/>
      <c r="H34" s="505"/>
      <c r="I34" s="505"/>
      <c r="J34" s="505"/>
      <c r="K34" s="505"/>
      <c r="L34" s="505"/>
      <c r="M34" s="505"/>
      <c r="N34" s="505"/>
      <c r="O34" s="506"/>
      <c r="P34" s="504" t="s">
        <v>250</v>
      </c>
      <c r="Q34" s="447"/>
      <c r="R34" s="48" t="str">
        <f>入力シート!M20</f>
        <v xml:space="preserve"> </v>
      </c>
      <c r="S34" s="49" t="str">
        <f>入力シート!N20</f>
        <v xml:space="preserve"> </v>
      </c>
      <c r="T34" s="49" t="str">
        <f>入力シート!O20</f>
        <v xml:space="preserve"> </v>
      </c>
      <c r="U34" s="49" t="str">
        <f>入力シート!P20</f>
        <v xml:space="preserve"> </v>
      </c>
      <c r="V34" s="49" t="str">
        <f>入力シート!Q20</f>
        <v xml:space="preserve"> </v>
      </c>
      <c r="W34" s="49" t="str">
        <f>入力シート!R20</f>
        <v xml:space="preserve"> </v>
      </c>
      <c r="X34" s="50" t="str">
        <f>入力シート!S20</f>
        <v xml:space="preserve"> </v>
      </c>
      <c r="Y34" s="36"/>
      <c r="Z34" s="36"/>
      <c r="AA34" s="491"/>
      <c r="AB34" s="39"/>
      <c r="AC34" s="39"/>
    </row>
    <row r="35" spans="1:29" ht="13.5" customHeight="1">
      <c r="A35" s="456"/>
      <c r="B35" s="507" t="s">
        <v>251</v>
      </c>
      <c r="C35" s="508"/>
      <c r="D35" s="511" t="s">
        <v>252</v>
      </c>
      <c r="E35" s="512"/>
      <c r="F35" s="511" t="s">
        <v>253</v>
      </c>
      <c r="G35" s="513"/>
      <c r="H35" s="513"/>
      <c r="I35" s="513"/>
      <c r="J35" s="513"/>
      <c r="K35" s="513"/>
      <c r="L35" s="512"/>
      <c r="M35" s="513" t="s">
        <v>254</v>
      </c>
      <c r="N35" s="513"/>
      <c r="O35" s="513"/>
      <c r="P35" s="513"/>
      <c r="Q35" s="513"/>
      <c r="R35" s="513"/>
      <c r="S35" s="513"/>
      <c r="T35" s="513"/>
      <c r="U35" s="514"/>
      <c r="V35" s="51"/>
      <c r="W35" s="51"/>
      <c r="X35" s="51"/>
      <c r="Y35" s="6"/>
      <c r="Z35" s="6"/>
      <c r="AA35" s="491"/>
      <c r="AB35" s="17"/>
      <c r="AC35" s="6"/>
    </row>
    <row r="36" spans="1:29" ht="26.25" customHeight="1">
      <c r="A36" s="456"/>
      <c r="B36" s="507"/>
      <c r="C36" s="508"/>
      <c r="D36" s="515" t="s">
        <v>255</v>
      </c>
      <c r="E36" s="516"/>
      <c r="F36" s="517" t="s">
        <v>256</v>
      </c>
      <c r="G36" s="518"/>
      <c r="H36" s="525" t="str">
        <f>IF(入力シート!J15=1,MID(入力シート!D16,2,1),"　")</f>
        <v>　</v>
      </c>
      <c r="I36" s="526"/>
      <c r="J36" s="52" t="str">
        <f>IF(入力シート!J15=1,MID(入力シート!D16,3,1),"　")</f>
        <v>　</v>
      </c>
      <c r="K36" s="34" t="str">
        <f>IF(入力シート!J15=1,MID(入力シート!D16,4,1),"　")</f>
        <v>　</v>
      </c>
      <c r="L36" s="53" t="str">
        <f>IF(入力シート!J15=1,MID(入力シート!D16,5,1),"　")</f>
        <v>　</v>
      </c>
      <c r="M36" s="436" t="str">
        <f>入力シート!K16</f>
        <v xml:space="preserve"> </v>
      </c>
      <c r="N36" s="437"/>
      <c r="O36" s="54" t="str">
        <f>入力シート!L16</f>
        <v xml:space="preserve"> </v>
      </c>
      <c r="P36" s="54" t="str">
        <f>入力シート!M16</f>
        <v xml:space="preserve"> </v>
      </c>
      <c r="Q36" s="54" t="str">
        <f>入力シート!N16</f>
        <v xml:space="preserve"> </v>
      </c>
      <c r="R36" s="54" t="str">
        <f>入力シート!O16</f>
        <v xml:space="preserve"> </v>
      </c>
      <c r="S36" s="54" t="str">
        <f>入力シート!P16</f>
        <v xml:space="preserve"> </v>
      </c>
      <c r="T36" s="54" t="str">
        <f>入力シート!Q16</f>
        <v xml:space="preserve"> </v>
      </c>
      <c r="U36" s="55" t="str">
        <f>入力シート!R16</f>
        <v xml:space="preserve"> </v>
      </c>
      <c r="V36" s="37"/>
      <c r="W36" s="56"/>
      <c r="X36" s="37"/>
      <c r="Y36" s="6"/>
      <c r="Z36" s="6"/>
      <c r="AA36" s="491"/>
      <c r="AB36" s="17"/>
      <c r="AC36" s="6"/>
    </row>
    <row r="37" spans="1:29" ht="26.25" customHeight="1" thickBot="1">
      <c r="A37" s="457"/>
      <c r="B37" s="509"/>
      <c r="C37" s="510"/>
      <c r="D37" s="438" t="s">
        <v>257</v>
      </c>
      <c r="E37" s="439"/>
      <c r="F37" s="440" t="s">
        <v>258</v>
      </c>
      <c r="G37" s="441"/>
      <c r="H37" s="442" t="str">
        <f>IF(入力シート!J15=2,MID(入力シート!D16,2,1),"　")</f>
        <v>　</v>
      </c>
      <c r="I37" s="443"/>
      <c r="J37" s="57" t="str">
        <f>IF(入力シート!J15=2,MID(入力シート!D16,3,1),"　")</f>
        <v>　</v>
      </c>
      <c r="K37" s="58" t="str">
        <f>IF(入力シート!J15=2,MID(入力シート!D16,4,1),"　")</f>
        <v>　</v>
      </c>
      <c r="L37" s="59" t="str">
        <f>IF(入力シート!J15=2,MID(入力シート!D16,5,1),"　")</f>
        <v>　</v>
      </c>
      <c r="M37" s="444"/>
      <c r="N37" s="445"/>
      <c r="O37" s="60"/>
      <c r="P37" s="107" t="str">
        <f>IF(入力シート!J15=2,入力シート!M16,"　")</f>
        <v>　</v>
      </c>
      <c r="Q37" s="49" t="str">
        <f>IF(入力シート!J15=2,入力シート!N16,"　")</f>
        <v>　</v>
      </c>
      <c r="R37" s="107" t="str">
        <f>IF(入力シート!J15=2,入力シート!O16,"　")</f>
        <v>　</v>
      </c>
      <c r="S37" s="49" t="str">
        <f>IF(入力シート!J15=2,入力シート!P16,"　")</f>
        <v>　</v>
      </c>
      <c r="T37" s="49" t="str">
        <f>IF(入力シート!J15=2,入力シート!Q16,"　")</f>
        <v>　</v>
      </c>
      <c r="U37" s="111" t="str">
        <f>IF(入力シート!J15=2,入力シート!R16,"　")</f>
        <v>　</v>
      </c>
      <c r="V37" s="6"/>
      <c r="W37" s="29"/>
      <c r="Y37" s="6"/>
      <c r="Z37" s="6"/>
      <c r="AA37" s="491"/>
      <c r="AB37" s="17"/>
      <c r="AC37" s="6"/>
    </row>
    <row r="38" spans="1:29" ht="16.5" customHeight="1" thickBot="1">
      <c r="A38" s="519" t="s">
        <v>259</v>
      </c>
      <c r="B38" s="520"/>
      <c r="C38" s="521"/>
      <c r="D38" s="61" t="s">
        <v>260</v>
      </c>
      <c r="E38" s="62" t="s">
        <v>261</v>
      </c>
      <c r="F38" s="63"/>
      <c r="G38" s="63"/>
      <c r="H38" s="64"/>
      <c r="I38" s="64"/>
      <c r="J38" s="65"/>
      <c r="K38" s="64"/>
      <c r="L38" s="64"/>
      <c r="M38" s="64"/>
      <c r="N38" s="64"/>
      <c r="O38" s="64"/>
      <c r="P38" s="64"/>
      <c r="Q38" s="39"/>
      <c r="R38" s="64"/>
      <c r="S38" s="6"/>
      <c r="T38" s="36"/>
      <c r="U38" s="29"/>
      <c r="V38" s="6"/>
      <c r="W38" s="29"/>
      <c r="Y38" s="6"/>
      <c r="Z38" s="6"/>
      <c r="AA38" s="491"/>
      <c r="AB38" s="17"/>
      <c r="AC38" s="6"/>
    </row>
    <row r="39" spans="1:29" ht="8.25" customHeight="1">
      <c r="A39" s="66"/>
      <c r="B39" s="67"/>
      <c r="C39" s="67"/>
      <c r="D39" s="68"/>
      <c r="E39" s="69"/>
      <c r="F39" s="63"/>
      <c r="G39" s="63"/>
      <c r="H39" s="64"/>
      <c r="I39" s="64"/>
      <c r="J39" s="65"/>
      <c r="K39" s="64"/>
      <c r="L39" s="64"/>
      <c r="M39" s="64"/>
      <c r="N39" s="64"/>
      <c r="O39" s="64"/>
      <c r="P39" s="64"/>
      <c r="Q39" s="39"/>
      <c r="R39" s="64"/>
      <c r="S39" s="6"/>
      <c r="T39" s="36"/>
      <c r="U39" s="29"/>
      <c r="V39" s="6"/>
      <c r="W39" s="29"/>
      <c r="Y39" s="6"/>
      <c r="Z39" s="6"/>
      <c r="AA39" s="491"/>
      <c r="AB39" s="17"/>
      <c r="AC39" s="6"/>
    </row>
    <row r="40" spans="1:29" ht="13.5" customHeight="1">
      <c r="A40" s="70" t="s">
        <v>262</v>
      </c>
      <c r="C40" s="6"/>
      <c r="D40" s="6"/>
      <c r="E40" s="6"/>
      <c r="F40" s="6"/>
      <c r="G40" s="6"/>
      <c r="H40" s="6"/>
      <c r="I40" s="6"/>
      <c r="J40" s="6"/>
      <c r="K40" s="6"/>
      <c r="L40" s="6"/>
      <c r="M40" s="6"/>
      <c r="N40" s="6"/>
      <c r="O40" s="6"/>
      <c r="P40" s="6"/>
      <c r="Q40" s="6"/>
      <c r="R40" s="6"/>
      <c r="S40" s="6"/>
      <c r="T40" s="6"/>
      <c r="U40" s="6"/>
      <c r="V40" s="6"/>
      <c r="W40" s="6"/>
      <c r="X40" s="6"/>
      <c r="Y40" s="6"/>
      <c r="Z40" s="6"/>
      <c r="AA40" s="491"/>
    </row>
    <row r="41" spans="1:29" ht="13.5" customHeight="1">
      <c r="A41" s="70" t="s">
        <v>263</v>
      </c>
      <c r="C41" s="6"/>
      <c r="D41" s="6"/>
      <c r="E41" s="6"/>
      <c r="F41" s="6"/>
      <c r="G41" s="6"/>
      <c r="H41" s="6"/>
      <c r="I41" s="6"/>
      <c r="J41" s="6"/>
      <c r="K41" s="6"/>
      <c r="L41" s="6"/>
      <c r="M41" s="6"/>
      <c r="N41" s="6"/>
      <c r="O41" s="6"/>
      <c r="P41" s="6"/>
      <c r="Q41" s="6"/>
      <c r="R41" s="6"/>
      <c r="S41" s="6"/>
      <c r="T41" s="6"/>
      <c r="U41" s="6"/>
      <c r="V41" s="6"/>
      <c r="W41" s="6"/>
      <c r="X41" s="6"/>
      <c r="Y41" s="6"/>
      <c r="Z41" s="6"/>
      <c r="AA41" s="491"/>
    </row>
    <row r="42" spans="1:29" ht="6" customHeight="1">
      <c r="A42" s="71"/>
      <c r="B42" s="71"/>
      <c r="C42" s="71"/>
      <c r="D42" s="71"/>
      <c r="E42" s="71"/>
      <c r="F42" s="71"/>
      <c r="G42" s="71"/>
      <c r="H42" s="71"/>
      <c r="I42" s="71"/>
      <c r="J42" s="71"/>
      <c r="K42" s="71"/>
      <c r="L42" s="71"/>
      <c r="M42" s="71"/>
      <c r="N42" s="71"/>
      <c r="O42" s="71"/>
      <c r="P42" s="71"/>
      <c r="Q42" s="71"/>
      <c r="R42" s="71"/>
      <c r="S42" s="71"/>
      <c r="T42" s="71"/>
      <c r="U42" s="71"/>
      <c r="V42" s="71"/>
      <c r="W42" s="71"/>
      <c r="X42" s="71"/>
      <c r="Y42" s="71"/>
      <c r="Z42" s="6"/>
      <c r="AA42" s="491"/>
    </row>
    <row r="43" spans="1:29" ht="8.25" customHeight="1">
      <c r="AA43" s="491"/>
    </row>
    <row r="44" spans="1:29" ht="21" customHeight="1">
      <c r="A44" s="522" t="s">
        <v>264</v>
      </c>
      <c r="B44" s="523"/>
      <c r="C44" s="523"/>
      <c r="D44" s="523"/>
      <c r="E44" s="523"/>
      <c r="L44" s="524" t="s">
        <v>265</v>
      </c>
      <c r="M44" s="524"/>
      <c r="N44" s="524"/>
      <c r="O44" s="524"/>
      <c r="P44" s="501"/>
      <c r="Q44" s="501"/>
      <c r="R44" s="501"/>
      <c r="S44" s="501"/>
      <c r="T44" s="501" t="s">
        <v>266</v>
      </c>
      <c r="U44" s="501"/>
      <c r="V44" s="501"/>
      <c r="W44" s="501"/>
      <c r="X44" s="501"/>
      <c r="AA44" s="491"/>
    </row>
    <row r="45" spans="1:29" ht="7.5" customHeight="1">
      <c r="A45" s="6"/>
      <c r="D45" s="10"/>
      <c r="E45" s="10"/>
      <c r="F45" s="10"/>
      <c r="G45" s="10"/>
      <c r="H45" s="10"/>
      <c r="I45" s="10"/>
      <c r="J45" s="10"/>
      <c r="K45" s="10"/>
      <c r="L45" s="10"/>
      <c r="M45" s="10"/>
      <c r="AA45" s="491"/>
    </row>
    <row r="46" spans="1:29" ht="21.75" customHeight="1">
      <c r="A46" s="478" t="s">
        <v>267</v>
      </c>
      <c r="B46" s="479"/>
      <c r="C46" s="480"/>
      <c r="D46" s="4" t="s">
        <v>268</v>
      </c>
      <c r="E46" s="453" t="s">
        <v>269</v>
      </c>
      <c r="F46" s="454"/>
      <c r="G46" s="483" t="s">
        <v>238</v>
      </c>
      <c r="H46" s="453"/>
      <c r="I46" s="453" t="s">
        <v>270</v>
      </c>
      <c r="J46" s="454"/>
      <c r="K46" s="4" t="s">
        <v>271</v>
      </c>
      <c r="L46" s="453" t="s">
        <v>272</v>
      </c>
      <c r="M46" s="454"/>
      <c r="N46" s="488" t="s">
        <v>273</v>
      </c>
      <c r="O46" s="489"/>
      <c r="P46" s="490"/>
      <c r="Q46" s="483" t="s">
        <v>206</v>
      </c>
      <c r="R46" s="453"/>
      <c r="S46" s="72"/>
      <c r="T46" s="72" t="s">
        <v>207</v>
      </c>
      <c r="U46" s="72"/>
      <c r="V46" s="72" t="s">
        <v>274</v>
      </c>
      <c r="W46" s="72"/>
      <c r="X46" s="73" t="s">
        <v>209</v>
      </c>
      <c r="AA46" s="491"/>
    </row>
    <row r="47" spans="1:29" ht="26.45" customHeight="1">
      <c r="A47" s="478" t="s">
        <v>275</v>
      </c>
      <c r="B47" s="479"/>
      <c r="C47" s="480"/>
      <c r="D47" s="484"/>
      <c r="E47" s="485"/>
      <c r="F47" s="485"/>
      <c r="G47" s="485"/>
      <c r="H47" s="485"/>
      <c r="I47" s="485"/>
      <c r="J47" s="485"/>
      <c r="K47" s="485"/>
      <c r="L47" s="485"/>
      <c r="M47" s="486"/>
      <c r="N47" s="487" t="s">
        <v>276</v>
      </c>
      <c r="O47" s="487"/>
      <c r="P47" s="487"/>
      <c r="Q47" s="74"/>
      <c r="R47" s="12"/>
      <c r="S47" s="12"/>
      <c r="T47" s="12"/>
      <c r="U47" s="12"/>
      <c r="V47" s="12"/>
      <c r="W47" s="12"/>
      <c r="X47" s="75"/>
      <c r="AA47" s="76"/>
    </row>
    <row r="48" spans="1:29" ht="26.45" customHeight="1">
      <c r="A48" s="487" t="s">
        <v>277</v>
      </c>
      <c r="B48" s="487"/>
      <c r="C48" s="77" t="s">
        <v>278</v>
      </c>
      <c r="D48" s="483" t="s">
        <v>279</v>
      </c>
      <c r="E48" s="453"/>
      <c r="F48" s="453"/>
      <c r="G48" s="453"/>
      <c r="H48" s="453"/>
      <c r="I48" s="453"/>
      <c r="J48" s="453"/>
      <c r="K48" s="453"/>
      <c r="L48" s="453"/>
      <c r="M48" s="454"/>
      <c r="N48" s="487" t="s">
        <v>280</v>
      </c>
      <c r="O48" s="487"/>
      <c r="P48" s="487"/>
      <c r="Q48" s="78"/>
      <c r="R48" s="79"/>
      <c r="S48" s="79"/>
      <c r="T48" s="79"/>
      <c r="U48" s="79"/>
      <c r="V48" s="79"/>
      <c r="W48" s="79"/>
      <c r="X48" s="80"/>
      <c r="AA48" s="76"/>
    </row>
    <row r="49" spans="1:27" ht="26.45" customHeight="1">
      <c r="A49" s="487"/>
      <c r="B49" s="487"/>
      <c r="C49" s="77" t="s">
        <v>281</v>
      </c>
      <c r="D49" s="483" t="s">
        <v>282</v>
      </c>
      <c r="E49" s="453"/>
      <c r="F49" s="453"/>
      <c r="G49" s="453"/>
      <c r="H49" s="453"/>
      <c r="I49" s="453"/>
      <c r="J49" s="453"/>
      <c r="K49" s="453"/>
      <c r="L49" s="453"/>
      <c r="M49" s="453"/>
      <c r="N49" s="453"/>
      <c r="O49" s="453"/>
      <c r="P49" s="454"/>
      <c r="Q49" s="5"/>
      <c r="R49" s="6"/>
      <c r="S49" s="6"/>
      <c r="T49" s="6"/>
      <c r="U49" s="6"/>
      <c r="V49" s="6"/>
      <c r="W49" s="6"/>
      <c r="X49" s="6"/>
      <c r="Y49" s="6"/>
      <c r="Z49" s="6"/>
      <c r="AA49" s="76"/>
    </row>
    <row r="50" spans="1:27" ht="26.45" customHeight="1">
      <c r="A50" s="478" t="s">
        <v>283</v>
      </c>
      <c r="B50" s="479"/>
      <c r="C50" s="480"/>
      <c r="D50" s="81"/>
      <c r="E50" s="79"/>
      <c r="F50" s="452"/>
      <c r="G50" s="481"/>
      <c r="H50" s="452"/>
      <c r="I50" s="481"/>
      <c r="J50" s="79"/>
      <c r="K50" s="79"/>
      <c r="L50" s="79"/>
      <c r="M50" s="452"/>
      <c r="N50" s="481"/>
      <c r="O50" s="79"/>
      <c r="P50" s="80"/>
      <c r="Q50" s="5"/>
      <c r="R50" s="6"/>
      <c r="S50" s="6"/>
      <c r="T50" s="6"/>
      <c r="U50" s="482" t="s">
        <v>442</v>
      </c>
      <c r="V50" s="482"/>
      <c r="W50" s="482"/>
      <c r="X50" s="482"/>
      <c r="Y50" s="482"/>
      <c r="Z50" s="190"/>
      <c r="AA50" s="76"/>
    </row>
    <row r="51" spans="1:27">
      <c r="A51" s="6"/>
    </row>
    <row r="52" spans="1:27">
      <c r="A52" s="6"/>
    </row>
    <row r="53" spans="1:27">
      <c r="A53" s="6"/>
    </row>
    <row r="54" spans="1:27">
      <c r="A54" s="6"/>
    </row>
    <row r="55" spans="1:27">
      <c r="A55" s="6"/>
    </row>
    <row r="56" spans="1:27">
      <c r="A56" s="6"/>
      <c r="L56" s="6"/>
    </row>
    <row r="57" spans="1:27">
      <c r="A57" s="6"/>
      <c r="V57" s="6"/>
    </row>
    <row r="58" spans="1:27">
      <c r="A58" s="6"/>
    </row>
    <row r="59" spans="1:27">
      <c r="A59" s="6"/>
    </row>
    <row r="60" spans="1:27">
      <c r="A60" s="6"/>
    </row>
    <row r="61" spans="1:27">
      <c r="A61" s="6"/>
    </row>
    <row r="62" spans="1:27">
      <c r="A62" s="6"/>
    </row>
    <row r="63" spans="1:27">
      <c r="A63" s="6"/>
    </row>
    <row r="64" spans="1:27">
      <c r="A64" s="6"/>
    </row>
    <row r="65" spans="1:1">
      <c r="A65" s="6"/>
    </row>
    <row r="66" spans="1:1">
      <c r="A66" s="6"/>
    </row>
    <row r="67" spans="1:1">
      <c r="A67" s="6"/>
    </row>
    <row r="68" spans="1:1">
      <c r="A68" s="6"/>
    </row>
    <row r="69" spans="1:1">
      <c r="A69" s="6"/>
    </row>
    <row r="70" spans="1:1">
      <c r="A70" s="6"/>
    </row>
    <row r="71" spans="1:1">
      <c r="A71" s="6"/>
    </row>
    <row r="72" spans="1:1">
      <c r="A72" s="6"/>
    </row>
    <row r="73" spans="1:1">
      <c r="A73" s="6"/>
    </row>
    <row r="74" spans="1:1">
      <c r="A74" s="6"/>
    </row>
    <row r="75" spans="1:1">
      <c r="A75" s="6"/>
    </row>
    <row r="76" spans="1:1">
      <c r="A76" s="6"/>
    </row>
    <row r="77" spans="1:1">
      <c r="A77" s="6"/>
    </row>
    <row r="78" spans="1:1">
      <c r="A78" s="6"/>
    </row>
    <row r="79" spans="1:1">
      <c r="A79" s="6"/>
    </row>
    <row r="80" spans="1:1">
      <c r="A80" s="6"/>
    </row>
    <row r="81" spans="1:1">
      <c r="A81" s="6"/>
    </row>
    <row r="82" spans="1:1">
      <c r="A82" s="6"/>
    </row>
    <row r="83" spans="1:1">
      <c r="A83" s="6"/>
    </row>
    <row r="84" spans="1:1">
      <c r="A84" s="6"/>
    </row>
    <row r="85" spans="1:1">
      <c r="A85" s="6"/>
    </row>
    <row r="86" spans="1:1">
      <c r="A86" s="6"/>
    </row>
    <row r="87" spans="1:1">
      <c r="A87" s="6"/>
    </row>
    <row r="88" spans="1:1">
      <c r="A88" s="6"/>
    </row>
    <row r="89" spans="1:1">
      <c r="A89" s="6"/>
    </row>
    <row r="90" spans="1:1">
      <c r="A90" s="6"/>
    </row>
    <row r="91" spans="1:1">
      <c r="A91" s="6"/>
    </row>
    <row r="92" spans="1:1">
      <c r="A92" s="6"/>
    </row>
  </sheetData>
  <mergeCells count="111">
    <mergeCell ref="M27:N27"/>
    <mergeCell ref="F28:G28"/>
    <mergeCell ref="H28:I28"/>
    <mergeCell ref="M28:N28"/>
    <mergeCell ref="A12:A18"/>
    <mergeCell ref="B12:B13"/>
    <mergeCell ref="C12:D12"/>
    <mergeCell ref="F12:G12"/>
    <mergeCell ref="H12:I12"/>
    <mergeCell ref="M12:N12"/>
    <mergeCell ref="F15:G15"/>
    <mergeCell ref="H15:I15"/>
    <mergeCell ref="A20:A24"/>
    <mergeCell ref="D21:X21"/>
    <mergeCell ref="D22:X22"/>
    <mergeCell ref="D23:X23"/>
    <mergeCell ref="B24:C24"/>
    <mergeCell ref="D24:M24"/>
    <mergeCell ref="N24:P24"/>
    <mergeCell ref="Q24:X24"/>
    <mergeCell ref="AA12:AA25"/>
    <mergeCell ref="C13:D13"/>
    <mergeCell ref="E13:P13"/>
    <mergeCell ref="S13:X13"/>
    <mergeCell ref="B14:B18"/>
    <mergeCell ref="C14:D14"/>
    <mergeCell ref="F14:G14"/>
    <mergeCell ref="H14:I14"/>
    <mergeCell ref="M14:N14"/>
    <mergeCell ref="C15:D15"/>
    <mergeCell ref="B20:C20"/>
    <mergeCell ref="E20:F20"/>
    <mergeCell ref="G20:H20"/>
    <mergeCell ref="I20:J20"/>
    <mergeCell ref="L20:M20"/>
    <mergeCell ref="M15:N15"/>
    <mergeCell ref="C16:D16"/>
    <mergeCell ref="E16:X16"/>
    <mergeCell ref="C17:D17"/>
    <mergeCell ref="E17:X17"/>
    <mergeCell ref="C18:D18"/>
    <mergeCell ref="E18:X18"/>
    <mergeCell ref="N20:P20"/>
    <mergeCell ref="B21:C23"/>
    <mergeCell ref="AA29:AA46"/>
    <mergeCell ref="A31:A37"/>
    <mergeCell ref="B31:C33"/>
    <mergeCell ref="D31:E33"/>
    <mergeCell ref="F31:L33"/>
    <mergeCell ref="P31:Q33"/>
    <mergeCell ref="R31:W33"/>
    <mergeCell ref="B34:C34"/>
    <mergeCell ref="D34:E34"/>
    <mergeCell ref="F34:O34"/>
    <mergeCell ref="P34:Q34"/>
    <mergeCell ref="B35:C37"/>
    <mergeCell ref="D35:E35"/>
    <mergeCell ref="F35:L35"/>
    <mergeCell ref="M35:U35"/>
    <mergeCell ref="D36:E36"/>
    <mergeCell ref="F36:G36"/>
    <mergeCell ref="A38:C38"/>
    <mergeCell ref="A44:E44"/>
    <mergeCell ref="L44:O44"/>
    <mergeCell ref="P44:S44"/>
    <mergeCell ref="T44:U44"/>
    <mergeCell ref="V44:X44"/>
    <mergeCell ref="H36:I36"/>
    <mergeCell ref="A50:C50"/>
    <mergeCell ref="F50:G50"/>
    <mergeCell ref="H50:I50"/>
    <mergeCell ref="M50:N50"/>
    <mergeCell ref="U50:Y50"/>
    <mergeCell ref="Q46:R46"/>
    <mergeCell ref="A47:C47"/>
    <mergeCell ref="D47:M47"/>
    <mergeCell ref="N47:P47"/>
    <mergeCell ref="A48:B49"/>
    <mergeCell ref="D48:M48"/>
    <mergeCell ref="N48:P48"/>
    <mergeCell ref="D49:P49"/>
    <mergeCell ref="A46:C46"/>
    <mergeCell ref="E46:F46"/>
    <mergeCell ref="G46:H46"/>
    <mergeCell ref="I46:J46"/>
    <mergeCell ref="L46:M46"/>
    <mergeCell ref="N46:P46"/>
    <mergeCell ref="A2:B2"/>
    <mergeCell ref="C2:D2"/>
    <mergeCell ref="E2:H2"/>
    <mergeCell ref="A3:B4"/>
    <mergeCell ref="C3:D4"/>
    <mergeCell ref="E3:H4"/>
    <mergeCell ref="M36:N36"/>
    <mergeCell ref="D37:E37"/>
    <mergeCell ref="F37:G37"/>
    <mergeCell ref="H37:I37"/>
    <mergeCell ref="M37:N37"/>
    <mergeCell ref="B29:C29"/>
    <mergeCell ref="D29:X29"/>
    <mergeCell ref="A25:C25"/>
    <mergeCell ref="F25:G25"/>
    <mergeCell ref="H25:I25"/>
    <mergeCell ref="A27:A29"/>
    <mergeCell ref="B27:C28"/>
    <mergeCell ref="F27:G27"/>
    <mergeCell ref="H27:I27"/>
    <mergeCell ref="M31:O33"/>
    <mergeCell ref="X31:X33"/>
    <mergeCell ref="A6:T6"/>
    <mergeCell ref="A7:T7"/>
  </mergeCells>
  <phoneticPr fontId="6"/>
  <pageMargins left="0.78740157480314965" right="0.23622047244094491" top="0.47244094488188981" bottom="0.19685039370078741" header="0.39370078740157483" footer="0.31496062992125984"/>
  <pageSetup paperSize="9" scale="8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sheetPr>
  <dimension ref="A1:J37"/>
  <sheetViews>
    <sheetView view="pageBreakPreview" zoomScale="115" zoomScaleNormal="100" zoomScaleSheetLayoutView="115" workbookViewId="0">
      <selection activeCell="H35" sqref="H35"/>
    </sheetView>
  </sheetViews>
  <sheetFormatPr defaultRowHeight="18.75"/>
  <cols>
    <col min="1" max="1" width="34.375" style="82" customWidth="1"/>
    <col min="2" max="3" width="8" style="82" customWidth="1"/>
    <col min="4" max="4" width="8" style="129" customWidth="1"/>
    <col min="5" max="6" width="8" style="82" customWidth="1"/>
    <col min="7" max="7" width="8" style="82" hidden="1" customWidth="1"/>
    <col min="8" max="8" width="18.625" style="82" hidden="1" customWidth="1"/>
    <col min="9" max="9" width="22.5" style="82" hidden="1" customWidth="1"/>
    <col min="10" max="10" width="30.125" style="82" hidden="1" customWidth="1"/>
    <col min="11" max="16384" width="9" style="82"/>
  </cols>
  <sheetData>
    <row r="1" spans="1:10">
      <c r="A1" s="82" t="s">
        <v>102</v>
      </c>
    </row>
    <row r="2" spans="1:10">
      <c r="F2" s="83" t="str">
        <f>IF(入力シート!I43="令和年月日","令和　年　月　日",入力シート!I43)</f>
        <v>令和　年　月　日</v>
      </c>
      <c r="J2" s="82">
        <f>入力シート!C43</f>
        <v>0</v>
      </c>
    </row>
    <row r="3" spans="1:10">
      <c r="A3" s="414" t="s">
        <v>372</v>
      </c>
      <c r="B3" s="414"/>
      <c r="C3" s="414"/>
      <c r="D3" s="414"/>
      <c r="E3" s="414"/>
      <c r="F3" s="414"/>
      <c r="G3" s="188"/>
    </row>
    <row r="4" spans="1:10" ht="9.9499999999999993" customHeight="1"/>
    <row r="5" spans="1:10">
      <c r="A5" s="82" t="s">
        <v>64</v>
      </c>
    </row>
    <row r="6" spans="1:10" ht="18.75" customHeight="1">
      <c r="B6" s="82" t="s">
        <v>59</v>
      </c>
    </row>
    <row r="7" spans="1:10">
      <c r="B7" s="82" t="s">
        <v>60</v>
      </c>
      <c r="C7" s="418">
        <f>入力シート!O5</f>
        <v>0</v>
      </c>
      <c r="D7" s="418"/>
      <c r="E7" s="418"/>
      <c r="F7" s="418"/>
      <c r="G7" s="185"/>
    </row>
    <row r="8" spans="1:10">
      <c r="B8" s="82" t="s">
        <v>58</v>
      </c>
      <c r="C8" s="418">
        <f>入力シート!B7</f>
        <v>0</v>
      </c>
      <c r="D8" s="418"/>
      <c r="E8" s="418"/>
      <c r="F8" s="418"/>
      <c r="G8" s="185"/>
    </row>
    <row r="9" spans="1:10" ht="60" customHeight="1">
      <c r="A9" s="415" t="str">
        <f>CONCATENATE(,H9,"付け",設計完了報告書!I9,"で補助金の交付決定の通知を受けた補助対象事業のうち設計が完了したので、田辺市住宅耐震改修事業費補助金交付要綱第９条第２項の規定により、下記のとおり報告します。")</f>
        <v>令和　年　月　日付け令和　年度　指令耐震　第　号で補助金の交付決定の通知を受けた補助対象事業のうち設計が完了したので、田辺市住宅耐震改修事業費補助金交付要綱第９条第２項の規定により、下記のとおり報告します。</v>
      </c>
      <c r="B9" s="415"/>
      <c r="C9" s="415"/>
      <c r="D9" s="415"/>
      <c r="E9" s="415"/>
      <c r="F9" s="415"/>
      <c r="G9" s="184"/>
      <c r="H9" s="105" t="str">
        <f>IF(入力シート!I44="令和年月日","令和　年　月　日",入力シート!I44)</f>
        <v>令和　年　月　日</v>
      </c>
      <c r="I9" s="105" t="str">
        <f>IF(入力シート!I45="令和年度 指令耐震 第号","令和　年度　指令耐震　第　号",入力シート!I45)</f>
        <v>令和　年度　指令耐震　第　号</v>
      </c>
    </row>
    <row r="10" spans="1:10">
      <c r="A10" s="414" t="s">
        <v>66</v>
      </c>
      <c r="B10" s="414"/>
      <c r="C10" s="414"/>
      <c r="D10" s="414"/>
      <c r="E10" s="414"/>
      <c r="F10" s="414"/>
      <c r="G10" s="188"/>
    </row>
    <row r="11" spans="1:10">
      <c r="A11" s="97" t="s">
        <v>197</v>
      </c>
      <c r="B11" s="575" t="str">
        <f>IF(入力シート!I46="令和年月日","令和　年　月　日",入力シート!I46)</f>
        <v>令和　年　月　日</v>
      </c>
      <c r="C11" s="575"/>
      <c r="D11" s="575"/>
      <c r="E11" s="575"/>
      <c r="F11" s="575"/>
      <c r="G11" s="188"/>
      <c r="H11" s="106"/>
    </row>
    <row r="13" spans="1:10">
      <c r="A13" s="135" t="s">
        <v>105</v>
      </c>
      <c r="B13" s="571" t="s">
        <v>106</v>
      </c>
      <c r="C13" s="573" t="s">
        <v>107</v>
      </c>
      <c r="D13" s="574"/>
      <c r="E13" s="571" t="s">
        <v>108</v>
      </c>
      <c r="F13" s="571" t="s">
        <v>109</v>
      </c>
    </row>
    <row r="14" spans="1:10">
      <c r="A14" s="136" t="s">
        <v>110</v>
      </c>
      <c r="B14" s="571"/>
      <c r="C14" s="138" t="s">
        <v>365</v>
      </c>
      <c r="D14" s="138" t="s">
        <v>366</v>
      </c>
      <c r="E14" s="572"/>
      <c r="F14" s="572"/>
    </row>
    <row r="15" spans="1:10">
      <c r="A15" s="139" t="s">
        <v>117</v>
      </c>
      <c r="B15" s="102" t="s">
        <v>111</v>
      </c>
      <c r="C15" s="102" t="s">
        <v>111</v>
      </c>
      <c r="D15" s="130" t="s">
        <v>111</v>
      </c>
      <c r="E15" s="102" t="s">
        <v>111</v>
      </c>
      <c r="F15" s="102" t="s">
        <v>111</v>
      </c>
    </row>
    <row r="16" spans="1:10">
      <c r="A16" s="140" t="s">
        <v>118</v>
      </c>
      <c r="B16" s="102" t="s">
        <v>111</v>
      </c>
      <c r="C16" s="102" t="s">
        <v>111</v>
      </c>
      <c r="D16" s="130" t="s">
        <v>111</v>
      </c>
      <c r="E16" s="102" t="s">
        <v>111</v>
      </c>
      <c r="F16" s="102" t="s">
        <v>111</v>
      </c>
    </row>
    <row r="17" spans="1:7">
      <c r="A17" s="140" t="s">
        <v>112</v>
      </c>
      <c r="B17" s="102" t="s">
        <v>111</v>
      </c>
      <c r="C17" s="102" t="s">
        <v>111</v>
      </c>
      <c r="D17" s="130" t="s">
        <v>111</v>
      </c>
      <c r="E17" s="102" t="s">
        <v>111</v>
      </c>
      <c r="F17" s="102" t="s">
        <v>111</v>
      </c>
    </row>
    <row r="18" spans="1:7">
      <c r="A18" s="140" t="s">
        <v>113</v>
      </c>
      <c r="B18" s="102" t="s">
        <v>111</v>
      </c>
      <c r="C18" s="102" t="s">
        <v>111</v>
      </c>
      <c r="D18" s="130" t="s">
        <v>111</v>
      </c>
      <c r="E18" s="102" t="s">
        <v>111</v>
      </c>
      <c r="F18" s="102" t="s">
        <v>111</v>
      </c>
    </row>
    <row r="19" spans="1:7">
      <c r="A19" s="140" t="s">
        <v>114</v>
      </c>
      <c r="B19" s="102" t="s">
        <v>111</v>
      </c>
      <c r="C19" s="102" t="s">
        <v>98</v>
      </c>
      <c r="D19" s="130" t="s">
        <v>98</v>
      </c>
      <c r="E19" s="102" t="s">
        <v>98</v>
      </c>
      <c r="F19" s="102" t="s">
        <v>98</v>
      </c>
    </row>
    <row r="20" spans="1:7">
      <c r="A20" s="140" t="s">
        <v>123</v>
      </c>
      <c r="B20" s="102" t="s">
        <v>111</v>
      </c>
      <c r="C20" s="102" t="s">
        <v>98</v>
      </c>
      <c r="D20" s="130" t="s">
        <v>98</v>
      </c>
      <c r="E20" s="102" t="s">
        <v>98</v>
      </c>
      <c r="F20" s="102" t="s">
        <v>98</v>
      </c>
    </row>
    <row r="21" spans="1:7">
      <c r="A21" s="140" t="s">
        <v>115</v>
      </c>
      <c r="B21" s="102" t="s">
        <v>122</v>
      </c>
      <c r="C21" s="102" t="s">
        <v>111</v>
      </c>
      <c r="D21" s="293" t="s">
        <v>111</v>
      </c>
      <c r="E21" s="102" t="s">
        <v>98</v>
      </c>
      <c r="F21" s="102" t="s">
        <v>98</v>
      </c>
    </row>
    <row r="22" spans="1:7">
      <c r="A22" s="140" t="s">
        <v>605</v>
      </c>
      <c r="B22" s="102" t="s">
        <v>98</v>
      </c>
      <c r="C22" s="130" t="s">
        <v>98</v>
      </c>
      <c r="D22" s="130" t="s">
        <v>111</v>
      </c>
      <c r="E22" s="102" t="s">
        <v>98</v>
      </c>
      <c r="F22" s="102" t="s">
        <v>98</v>
      </c>
    </row>
    <row r="23" spans="1:7">
      <c r="A23" s="140" t="s">
        <v>119</v>
      </c>
      <c r="B23" s="102" t="s">
        <v>98</v>
      </c>
      <c r="C23" s="102" t="s">
        <v>111</v>
      </c>
      <c r="D23" s="293" t="s">
        <v>111</v>
      </c>
      <c r="E23" s="102" t="s">
        <v>98</v>
      </c>
      <c r="F23" s="102" t="s">
        <v>98</v>
      </c>
    </row>
    <row r="24" spans="1:7">
      <c r="A24" s="140" t="s">
        <v>604</v>
      </c>
      <c r="B24" s="102" t="s">
        <v>98</v>
      </c>
      <c r="C24" s="102" t="s">
        <v>111</v>
      </c>
      <c r="D24" s="130" t="s">
        <v>111</v>
      </c>
      <c r="E24" s="102" t="s">
        <v>98</v>
      </c>
      <c r="F24" s="102" t="s">
        <v>98</v>
      </c>
    </row>
    <row r="25" spans="1:7">
      <c r="A25" s="140" t="s">
        <v>120</v>
      </c>
      <c r="B25" s="102" t="s">
        <v>98</v>
      </c>
      <c r="C25" s="102" t="s">
        <v>111</v>
      </c>
      <c r="D25" s="130" t="s">
        <v>111</v>
      </c>
      <c r="E25" s="102" t="s">
        <v>98</v>
      </c>
      <c r="F25" s="102" t="s">
        <v>98</v>
      </c>
    </row>
    <row r="26" spans="1:7">
      <c r="A26" s="140" t="s">
        <v>121</v>
      </c>
      <c r="B26" s="102" t="s">
        <v>98</v>
      </c>
      <c r="C26" s="102" t="s">
        <v>111</v>
      </c>
      <c r="D26" s="130" t="s">
        <v>111</v>
      </c>
      <c r="E26" s="102" t="s">
        <v>98</v>
      </c>
      <c r="F26" s="102" t="s">
        <v>98</v>
      </c>
    </row>
    <row r="27" spans="1:7">
      <c r="A27" s="140" t="s">
        <v>386</v>
      </c>
      <c r="B27" s="102" t="s">
        <v>98</v>
      </c>
      <c r="C27" s="102" t="s">
        <v>98</v>
      </c>
      <c r="D27" s="130" t="s">
        <v>98</v>
      </c>
      <c r="E27" s="102" t="s">
        <v>98</v>
      </c>
      <c r="F27" s="102" t="s">
        <v>98</v>
      </c>
    </row>
    <row r="28" spans="1:7">
      <c r="A28" s="140" t="s">
        <v>116</v>
      </c>
      <c r="B28" s="102" t="s">
        <v>98</v>
      </c>
      <c r="C28" s="102" t="s">
        <v>98</v>
      </c>
      <c r="D28" s="130" t="s">
        <v>98</v>
      </c>
      <c r="E28" s="102" t="s">
        <v>111</v>
      </c>
      <c r="F28" s="102" t="s">
        <v>98</v>
      </c>
    </row>
    <row r="29" spans="1:7">
      <c r="A29" s="300" t="s">
        <v>606</v>
      </c>
    </row>
    <row r="30" spans="1:7" s="299" customFormat="1"/>
    <row r="31" spans="1:7">
      <c r="A31" s="82" t="s">
        <v>103</v>
      </c>
    </row>
    <row r="32" spans="1:7" ht="37.5" customHeight="1">
      <c r="A32" s="415" t="s">
        <v>104</v>
      </c>
      <c r="B32" s="415"/>
      <c r="C32" s="415"/>
      <c r="D32" s="415"/>
      <c r="E32" s="415"/>
      <c r="F32" s="415"/>
      <c r="G32" s="184"/>
    </row>
    <row r="33" spans="1:7">
      <c r="A33" s="83" t="str">
        <f>IF(入力シート!I47="令和年月日","令和　年　月　日",入力シート!I47)</f>
        <v>令和　年　月　日</v>
      </c>
    </row>
    <row r="34" spans="1:7">
      <c r="A34" s="298" t="s">
        <v>163</v>
      </c>
      <c r="B34" s="296" t="s">
        <v>60</v>
      </c>
      <c r="C34" s="418">
        <f>入力シート!B49</f>
        <v>0</v>
      </c>
      <c r="D34" s="418"/>
      <c r="E34" s="418"/>
      <c r="F34" s="418"/>
    </row>
    <row r="35" spans="1:7">
      <c r="B35" s="297" t="s">
        <v>519</v>
      </c>
      <c r="C35" s="418">
        <f>入力シート!B50</f>
        <v>0</v>
      </c>
      <c r="D35" s="418"/>
      <c r="E35" s="418"/>
      <c r="F35" s="418"/>
    </row>
    <row r="36" spans="1:7">
      <c r="B36" s="296" t="s">
        <v>569</v>
      </c>
      <c r="C36" s="418">
        <f>入力シート!B51</f>
        <v>0</v>
      </c>
      <c r="D36" s="418"/>
      <c r="E36" s="418"/>
      <c r="F36" s="418"/>
      <c r="G36" s="85"/>
    </row>
    <row r="37" spans="1:7">
      <c r="B37" s="296" t="s">
        <v>567</v>
      </c>
      <c r="C37" s="418">
        <f>入力シート!B52</f>
        <v>0</v>
      </c>
      <c r="D37" s="418"/>
      <c r="E37" s="418"/>
      <c r="F37" s="418"/>
    </row>
  </sheetData>
  <mergeCells count="15">
    <mergeCell ref="C7:F7"/>
    <mergeCell ref="C8:F8"/>
    <mergeCell ref="A3:F3"/>
    <mergeCell ref="B11:F11"/>
    <mergeCell ref="A10:F10"/>
    <mergeCell ref="A9:F9"/>
    <mergeCell ref="C35:F35"/>
    <mergeCell ref="C36:F36"/>
    <mergeCell ref="C37:F37"/>
    <mergeCell ref="A32:F32"/>
    <mergeCell ref="B13:B14"/>
    <mergeCell ref="E13:E14"/>
    <mergeCell ref="F13:F14"/>
    <mergeCell ref="C13:D13"/>
    <mergeCell ref="C34:F34"/>
  </mergeCells>
  <phoneticPr fontId="1"/>
  <pageMargins left="0.7" right="0.7" top="0.75" bottom="0.75" header="0.3" footer="0.3"/>
  <pageSetup paperSize="9"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リスト!$A$2:$A$3</xm:f>
          </x14:formula1>
          <xm:sqref>B15:B20 E28 C15:F18 C21:D21 C23:C26 D22:D26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sheetPr>
  <dimension ref="A1:L39"/>
  <sheetViews>
    <sheetView view="pageBreakPreview" topLeftCell="A10" zoomScale="60" zoomScaleNormal="100" workbookViewId="0">
      <selection activeCell="H35" sqref="H35"/>
    </sheetView>
  </sheetViews>
  <sheetFormatPr defaultRowHeight="18.75"/>
  <cols>
    <col min="1" max="1" width="30" style="82" customWidth="1"/>
    <col min="2" max="3" width="6.125" style="82" customWidth="1"/>
    <col min="4" max="4" width="6.125" style="127" customWidth="1"/>
    <col min="5" max="5" width="6.125" style="260" customWidth="1"/>
    <col min="6" max="9" width="6.125" style="82" customWidth="1"/>
    <col min="10" max="10" width="5.375" style="82" customWidth="1"/>
    <col min="11" max="12" width="20.375" style="82" customWidth="1"/>
    <col min="13" max="14" width="9" style="82" customWidth="1"/>
    <col min="15" max="16384" width="9" style="82"/>
  </cols>
  <sheetData>
    <row r="1" spans="1:12">
      <c r="A1" s="82" t="s">
        <v>76</v>
      </c>
    </row>
    <row r="2" spans="1:12">
      <c r="I2" s="83" t="str">
        <f>IF(入力シート!I55="令和年月日","令和　年　月　日",入力シート!I55)</f>
        <v>令和　年　月　日</v>
      </c>
      <c r="K2" s="186"/>
    </row>
    <row r="3" spans="1:12">
      <c r="A3" s="414" t="s">
        <v>373</v>
      </c>
      <c r="B3" s="414"/>
      <c r="C3" s="414"/>
      <c r="D3" s="414"/>
      <c r="E3" s="414"/>
      <c r="F3" s="414"/>
      <c r="G3" s="414"/>
      <c r="H3" s="414"/>
      <c r="I3" s="414"/>
      <c r="J3" s="131"/>
    </row>
    <row r="5" spans="1:12">
      <c r="A5" s="82" t="s">
        <v>64</v>
      </c>
    </row>
    <row r="6" spans="1:12">
      <c r="C6" s="82" t="s">
        <v>59</v>
      </c>
    </row>
    <row r="7" spans="1:12">
      <c r="C7" s="82" t="s">
        <v>60</v>
      </c>
      <c r="F7" s="418">
        <f>入力シート!O5</f>
        <v>0</v>
      </c>
      <c r="G7" s="418"/>
      <c r="H7" s="418"/>
      <c r="I7" s="418"/>
    </row>
    <row r="8" spans="1:12">
      <c r="C8" s="82" t="s">
        <v>58</v>
      </c>
      <c r="F8" s="418">
        <f>入力シート!B7</f>
        <v>0</v>
      </c>
      <c r="G8" s="418"/>
      <c r="H8" s="418"/>
      <c r="I8" s="418"/>
    </row>
    <row r="9" spans="1:12" ht="78.75" customHeight="1">
      <c r="A9" s="415" t="str">
        <f>CONCATENATE(,工事完了報告書!K9,"付け",工事完了報告書!L9,"で補助金の交付決定の通知を受けた",K10,"（",入力シート!B24,"）が完了したので、田辺市住宅耐震改修事業費補助金交付要綱第９条の規定により、下記のとおり報告します。")</f>
        <v>令和　年　 月　 日付け令和　 年度　指令耐震　第　  号で補助金の交付決定の通知を受けた
（　                　　　）が完了したので、田辺市住宅耐震改修事業費補助金交付要綱第９条の規定により、下記のとおり報告します。</v>
      </c>
      <c r="B9" s="415"/>
      <c r="C9" s="415"/>
      <c r="D9" s="415"/>
      <c r="E9" s="415"/>
      <c r="F9" s="415"/>
      <c r="G9" s="415"/>
      <c r="H9" s="415"/>
      <c r="I9" s="415"/>
      <c r="J9" s="105"/>
      <c r="K9" s="82" t="str">
        <f>IF(入力シート!I44="令和年月日","令和　年　 月　 日",入力シート!I44)</f>
        <v>令和　年　 月　 日</v>
      </c>
      <c r="L9" s="82" t="str">
        <f>IF(入力シート!I45="令和年度 指令耐震 第号","令和　 年度　指令耐震　第　  号",入力シート!I45)</f>
        <v>令和　 年度　指令耐震　第　  号</v>
      </c>
    </row>
    <row r="10" spans="1:12">
      <c r="A10" s="414" t="s">
        <v>66</v>
      </c>
      <c r="B10" s="414"/>
      <c r="C10" s="414"/>
      <c r="D10" s="414"/>
      <c r="E10" s="414"/>
      <c r="F10" s="414"/>
      <c r="G10" s="414"/>
      <c r="H10" s="414"/>
      <c r="I10" s="414"/>
      <c r="J10" s="414"/>
      <c r="K10" s="82" t="str">
        <f>CHAR(10)</f>
        <v xml:space="preserve">
</v>
      </c>
    </row>
    <row r="11" spans="1:12" ht="10.5" customHeight="1"/>
    <row r="12" spans="1:12">
      <c r="A12" s="97" t="s">
        <v>197</v>
      </c>
      <c r="B12" s="589" t="str">
        <f>入力シート!I56</f>
        <v>令和年月日</v>
      </c>
      <c r="C12" s="589"/>
      <c r="D12" s="589"/>
      <c r="E12" s="589"/>
      <c r="F12" s="589"/>
      <c r="G12" s="589"/>
      <c r="H12" s="589"/>
      <c r="I12" s="589"/>
    </row>
    <row r="14" spans="1:12" ht="15" customHeight="1">
      <c r="A14" s="135" t="s">
        <v>101</v>
      </c>
      <c r="B14" s="576" t="s">
        <v>88</v>
      </c>
      <c r="C14" s="582" t="s">
        <v>79</v>
      </c>
      <c r="D14" s="583"/>
      <c r="E14" s="586" t="s">
        <v>565</v>
      </c>
      <c r="F14" s="576" t="s">
        <v>89</v>
      </c>
      <c r="G14" s="579" t="s">
        <v>361</v>
      </c>
      <c r="H14" s="576" t="s">
        <v>90</v>
      </c>
      <c r="I14" s="576" t="s">
        <v>91</v>
      </c>
    </row>
    <row r="15" spans="1:12" ht="25.5" customHeight="1">
      <c r="A15" s="270"/>
      <c r="B15" s="577"/>
      <c r="C15" s="584"/>
      <c r="D15" s="585"/>
      <c r="E15" s="587"/>
      <c r="F15" s="577"/>
      <c r="G15" s="580"/>
      <c r="H15" s="577"/>
      <c r="I15" s="577"/>
    </row>
    <row r="16" spans="1:12" s="127" customFormat="1" ht="15" customHeight="1">
      <c r="A16" s="136" t="s">
        <v>566</v>
      </c>
      <c r="B16" s="578"/>
      <c r="C16" s="138" t="s">
        <v>359</v>
      </c>
      <c r="D16" s="138" t="s">
        <v>360</v>
      </c>
      <c r="E16" s="588"/>
      <c r="F16" s="578"/>
      <c r="G16" s="581"/>
      <c r="H16" s="578"/>
      <c r="I16" s="578"/>
    </row>
    <row r="17" spans="1:9" ht="15" customHeight="1">
      <c r="A17" s="137" t="s">
        <v>97</v>
      </c>
      <c r="B17" s="102" t="s">
        <v>92</v>
      </c>
      <c r="C17" s="102" t="s">
        <v>92</v>
      </c>
      <c r="D17" s="128" t="s">
        <v>111</v>
      </c>
      <c r="E17" s="290" t="s">
        <v>111</v>
      </c>
      <c r="F17" s="102" t="s">
        <v>92</v>
      </c>
      <c r="G17" s="102" t="s">
        <v>92</v>
      </c>
      <c r="H17" s="102" t="s">
        <v>92</v>
      </c>
      <c r="I17" s="102" t="s">
        <v>92</v>
      </c>
    </row>
    <row r="18" spans="1:9" ht="15" customHeight="1">
      <c r="A18" s="137" t="s">
        <v>80</v>
      </c>
      <c r="B18" s="102" t="s">
        <v>92</v>
      </c>
      <c r="C18" s="102" t="s">
        <v>92</v>
      </c>
      <c r="D18" s="128" t="s">
        <v>111</v>
      </c>
      <c r="E18" s="290"/>
      <c r="F18" s="102" t="s">
        <v>99</v>
      </c>
      <c r="G18" s="102" t="s">
        <v>92</v>
      </c>
      <c r="H18" s="102" t="s">
        <v>92</v>
      </c>
      <c r="I18" s="102" t="s">
        <v>92</v>
      </c>
    </row>
    <row r="19" spans="1:9" ht="15" customHeight="1">
      <c r="A19" s="140" t="s">
        <v>82</v>
      </c>
      <c r="B19" s="102" t="s">
        <v>92</v>
      </c>
      <c r="C19" s="102" t="s">
        <v>92</v>
      </c>
      <c r="D19" s="128" t="s">
        <v>111</v>
      </c>
      <c r="E19" s="290"/>
      <c r="F19" s="102" t="s">
        <v>99</v>
      </c>
      <c r="G19" s="102" t="s">
        <v>100</v>
      </c>
      <c r="H19" s="102" t="s">
        <v>92</v>
      </c>
      <c r="I19" s="102" t="s">
        <v>92</v>
      </c>
    </row>
    <row r="20" spans="1:9" ht="15" customHeight="1">
      <c r="A20" s="137" t="s">
        <v>83</v>
      </c>
      <c r="B20" s="102" t="s">
        <v>92</v>
      </c>
      <c r="C20" s="102" t="s">
        <v>92</v>
      </c>
      <c r="D20" s="128" t="s">
        <v>111</v>
      </c>
      <c r="E20" s="290" t="s">
        <v>111</v>
      </c>
      <c r="F20" s="102" t="s">
        <v>99</v>
      </c>
      <c r="G20" s="102" t="s">
        <v>92</v>
      </c>
      <c r="H20" s="102" t="s">
        <v>92</v>
      </c>
      <c r="I20" s="102" t="s">
        <v>92</v>
      </c>
    </row>
    <row r="21" spans="1:9" ht="15" customHeight="1">
      <c r="A21" s="137" t="s">
        <v>94</v>
      </c>
      <c r="B21" s="102" t="s">
        <v>92</v>
      </c>
      <c r="C21" s="102" t="s">
        <v>98</v>
      </c>
      <c r="D21" s="128" t="s">
        <v>362</v>
      </c>
      <c r="E21" s="290"/>
      <c r="F21" s="102" t="s">
        <v>92</v>
      </c>
      <c r="G21" s="102" t="s">
        <v>99</v>
      </c>
      <c r="H21" s="102" t="s">
        <v>99</v>
      </c>
      <c r="I21" s="102" t="s">
        <v>99</v>
      </c>
    </row>
    <row r="22" spans="1:9" ht="15" customHeight="1">
      <c r="A22" s="137" t="s">
        <v>81</v>
      </c>
      <c r="B22" s="102" t="s">
        <v>99</v>
      </c>
      <c r="C22" s="102" t="s">
        <v>92</v>
      </c>
      <c r="D22" s="128" t="s">
        <v>111</v>
      </c>
      <c r="E22" s="290" t="s">
        <v>111</v>
      </c>
      <c r="F22" s="102" t="s">
        <v>99</v>
      </c>
      <c r="G22" s="102" t="s">
        <v>99</v>
      </c>
      <c r="H22" s="102" t="s">
        <v>99</v>
      </c>
      <c r="I22" s="102" t="s">
        <v>99</v>
      </c>
    </row>
    <row r="23" spans="1:9" ht="15" customHeight="1">
      <c r="A23" s="137" t="s">
        <v>84</v>
      </c>
      <c r="B23" s="102" t="s">
        <v>99</v>
      </c>
      <c r="C23" s="102" t="s">
        <v>92</v>
      </c>
      <c r="D23" s="130" t="s">
        <v>362</v>
      </c>
      <c r="E23" s="290"/>
      <c r="F23" s="102" t="s">
        <v>99</v>
      </c>
      <c r="G23" s="102" t="s">
        <v>99</v>
      </c>
      <c r="H23" s="102" t="s">
        <v>99</v>
      </c>
      <c r="I23" s="102" t="s">
        <v>99</v>
      </c>
    </row>
    <row r="24" spans="1:9" ht="15" customHeight="1">
      <c r="A24" s="137" t="s">
        <v>85</v>
      </c>
      <c r="B24" s="102" t="s">
        <v>99</v>
      </c>
      <c r="C24" s="102" t="s">
        <v>92</v>
      </c>
      <c r="D24" s="130" t="s">
        <v>362</v>
      </c>
      <c r="E24" s="290"/>
      <c r="F24" s="102" t="s">
        <v>99</v>
      </c>
      <c r="G24" s="102" t="s">
        <v>99</v>
      </c>
      <c r="H24" s="102" t="s">
        <v>99</v>
      </c>
      <c r="I24" s="102" t="s">
        <v>99</v>
      </c>
    </row>
    <row r="25" spans="1:9" s="129" customFormat="1" ht="15" customHeight="1">
      <c r="A25" s="137" t="s">
        <v>363</v>
      </c>
      <c r="B25" s="130" t="s">
        <v>99</v>
      </c>
      <c r="C25" s="130" t="s">
        <v>99</v>
      </c>
      <c r="D25" s="130" t="s">
        <v>364</v>
      </c>
      <c r="E25" s="290"/>
      <c r="F25" s="130" t="s">
        <v>99</v>
      </c>
      <c r="G25" s="130" t="s">
        <v>99</v>
      </c>
      <c r="H25" s="130" t="s">
        <v>99</v>
      </c>
      <c r="I25" s="130" t="s">
        <v>99</v>
      </c>
    </row>
    <row r="26" spans="1:9" ht="15" customHeight="1">
      <c r="A26" s="137" t="s">
        <v>87</v>
      </c>
      <c r="B26" s="102" t="s">
        <v>99</v>
      </c>
      <c r="C26" s="102" t="s">
        <v>99</v>
      </c>
      <c r="D26" s="130" t="s">
        <v>362</v>
      </c>
      <c r="E26" s="290"/>
      <c r="F26" s="102" t="s">
        <v>99</v>
      </c>
      <c r="G26" s="102" t="s">
        <v>92</v>
      </c>
      <c r="H26" s="102" t="s">
        <v>99</v>
      </c>
      <c r="I26" s="102" t="s">
        <v>99</v>
      </c>
    </row>
    <row r="27" spans="1:9" ht="15" customHeight="1">
      <c r="A27" s="137" t="s">
        <v>93</v>
      </c>
      <c r="B27" s="102" t="s">
        <v>99</v>
      </c>
      <c r="C27" s="102" t="s">
        <v>99</v>
      </c>
      <c r="D27" s="130" t="s">
        <v>362</v>
      </c>
      <c r="E27" s="290"/>
      <c r="F27" s="102" t="s">
        <v>99</v>
      </c>
      <c r="G27" s="102" t="s">
        <v>99</v>
      </c>
      <c r="H27" s="102" t="s">
        <v>92</v>
      </c>
      <c r="I27" s="102" t="s">
        <v>99</v>
      </c>
    </row>
    <row r="28" spans="1:9" ht="15" customHeight="1">
      <c r="A28" s="137" t="s">
        <v>96</v>
      </c>
      <c r="B28" s="102" t="s">
        <v>99</v>
      </c>
      <c r="C28" s="102" t="s">
        <v>99</v>
      </c>
      <c r="D28" s="130" t="s">
        <v>362</v>
      </c>
      <c r="E28" s="290"/>
      <c r="F28" s="102" t="s">
        <v>99</v>
      </c>
      <c r="G28" s="102" t="s">
        <v>99</v>
      </c>
      <c r="H28" s="102" t="s">
        <v>99</v>
      </c>
      <c r="I28" s="102" t="s">
        <v>92</v>
      </c>
    </row>
    <row r="29" spans="1:9" ht="15" customHeight="1">
      <c r="A29" s="137" t="s">
        <v>95</v>
      </c>
      <c r="B29" s="102" t="s">
        <v>99</v>
      </c>
      <c r="C29" s="102" t="s">
        <v>99</v>
      </c>
      <c r="D29" s="130" t="s">
        <v>362</v>
      </c>
      <c r="E29" s="290"/>
      <c r="F29" s="102" t="s">
        <v>92</v>
      </c>
      <c r="G29" s="102" t="s">
        <v>99</v>
      </c>
      <c r="H29" s="102" t="s">
        <v>99</v>
      </c>
      <c r="I29" s="102" t="s">
        <v>99</v>
      </c>
    </row>
    <row r="30" spans="1:9" ht="15" customHeight="1">
      <c r="A30" s="137" t="s">
        <v>86</v>
      </c>
      <c r="B30" s="102" t="s">
        <v>99</v>
      </c>
      <c r="C30" s="102" t="s">
        <v>99</v>
      </c>
      <c r="D30" s="130" t="s">
        <v>362</v>
      </c>
      <c r="E30" s="290"/>
      <c r="F30" s="102" t="s">
        <v>92</v>
      </c>
      <c r="G30" s="102" t="s">
        <v>99</v>
      </c>
      <c r="H30" s="102" t="s">
        <v>99</v>
      </c>
      <c r="I30" s="102" t="s">
        <v>99</v>
      </c>
    </row>
    <row r="31" spans="1:9" ht="15" customHeight="1"/>
    <row r="32" spans="1:9">
      <c r="A32" s="82" t="s">
        <v>77</v>
      </c>
    </row>
    <row r="33" spans="1:10" ht="41.25" customHeight="1">
      <c r="A33" s="415" t="str">
        <f>CONCATENATE(,"上記住宅の（",入力シート!B24,"）は、補助金交付申請に基づき、適正に（",入力シート!K24,"）が（",入力シート!L24,"）されたことを確認した。")</f>
        <v>上記住宅の（　                　　　）は、補助金交付申請に基づき、適正に（工事・業務）が（履行・施工）されたことを確認した。</v>
      </c>
      <c r="B33" s="415"/>
      <c r="C33" s="415"/>
      <c r="D33" s="415"/>
      <c r="E33" s="415"/>
      <c r="F33" s="415"/>
      <c r="G33" s="415"/>
      <c r="H33" s="415"/>
      <c r="I33" s="415"/>
      <c r="J33" s="105"/>
    </row>
    <row r="34" spans="1:10">
      <c r="A34" s="82" t="s">
        <v>78</v>
      </c>
    </row>
    <row r="35" spans="1:10">
      <c r="A35" s="82" t="str">
        <f>IF(入力シート!I57="令和年月日","令和　年　 月　 日",入力シート!I57)</f>
        <v>令和　年　 月　 日</v>
      </c>
    </row>
    <row r="36" spans="1:10">
      <c r="A36" s="82" t="s">
        <v>559</v>
      </c>
      <c r="B36" s="289" t="s">
        <v>556</v>
      </c>
      <c r="D36" s="418">
        <f>入力シート!B59</f>
        <v>0</v>
      </c>
      <c r="E36" s="418"/>
      <c r="F36" s="418"/>
      <c r="G36" s="418"/>
      <c r="H36" s="418"/>
      <c r="I36" s="418"/>
    </row>
    <row r="37" spans="1:10">
      <c r="B37" s="289" t="s">
        <v>555</v>
      </c>
      <c r="D37" s="418">
        <f>入力シート!B60</f>
        <v>0</v>
      </c>
      <c r="E37" s="418"/>
      <c r="F37" s="418"/>
      <c r="G37" s="418"/>
      <c r="H37" s="418"/>
      <c r="I37" s="418"/>
    </row>
    <row r="38" spans="1:10">
      <c r="B38" s="291" t="s">
        <v>557</v>
      </c>
      <c r="D38" s="418">
        <f>入力シート!B61</f>
        <v>0</v>
      </c>
      <c r="E38" s="418"/>
      <c r="F38" s="418"/>
      <c r="G38" s="418"/>
      <c r="H38" s="418"/>
      <c r="I38" s="418"/>
    </row>
    <row r="39" spans="1:10">
      <c r="B39" s="289" t="s">
        <v>558</v>
      </c>
      <c r="D39" s="418">
        <f>入力シート!B62</f>
        <v>0</v>
      </c>
      <c r="E39" s="418"/>
      <c r="F39" s="418"/>
      <c r="G39" s="418"/>
      <c r="H39" s="418"/>
      <c r="I39" s="418"/>
    </row>
  </sheetData>
  <mergeCells count="18">
    <mergeCell ref="D39:I39"/>
    <mergeCell ref="A10:J10"/>
    <mergeCell ref="A9:I9"/>
    <mergeCell ref="A33:I33"/>
    <mergeCell ref="B12:I12"/>
    <mergeCell ref="D38:I38"/>
    <mergeCell ref="D36:I36"/>
    <mergeCell ref="D37:I37"/>
    <mergeCell ref="A3:I3"/>
    <mergeCell ref="F7:I7"/>
    <mergeCell ref="F8:I8"/>
    <mergeCell ref="B14:B16"/>
    <mergeCell ref="F14:F16"/>
    <mergeCell ref="G14:G16"/>
    <mergeCell ref="H14:H16"/>
    <mergeCell ref="I14:I16"/>
    <mergeCell ref="C14:D15"/>
    <mergeCell ref="E14:E16"/>
  </mergeCells>
  <phoneticPr fontId="1"/>
  <pageMargins left="0.7" right="0.7" top="0.75" bottom="0.75" header="0.3" footer="0.3"/>
  <pageSetup paperSize="9" orientation="portrait" horizontalDpi="1200" verticalDpi="120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リスト!$A$2:$A$3</xm:f>
          </x14:formula1>
          <xm:sqref>B17:B21 G20 F21 F17 H27 C17:E20 I28 G26 F29:F30 H17:I20 G17:G18 D22:E22 C22:C24</xm:sqref>
        </x14:dataValidation>
        <x14:dataValidation type="list" allowBlank="1" showInputMessage="1" showErrorMessage="1" xr:uid="{00000000-0002-0000-0400-000001000000}">
          <x14:formula1>
            <xm:f>リスト!$A$1:$A$3</xm:f>
          </x14:formula1>
          <xm:sqref>D25:E25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79998168889431442"/>
  </sheetPr>
  <dimension ref="A1:N49"/>
  <sheetViews>
    <sheetView topLeftCell="A7" workbookViewId="0">
      <selection activeCell="H35" sqref="H35"/>
    </sheetView>
  </sheetViews>
  <sheetFormatPr defaultRowHeight="18.75"/>
  <cols>
    <col min="1" max="1" width="5.5" style="82" customWidth="1"/>
    <col min="2" max="2" width="15.625" style="82" customWidth="1"/>
    <col min="3" max="3" width="3.625" style="82" customWidth="1"/>
    <col min="4" max="4" width="9" style="82"/>
    <col min="5" max="5" width="3.625" style="82" customWidth="1"/>
    <col min="6" max="16384" width="9" style="82"/>
  </cols>
  <sheetData>
    <row r="1" spans="1:9" ht="20.100000000000001" customHeight="1">
      <c r="A1" s="82" t="s">
        <v>124</v>
      </c>
    </row>
    <row r="2" spans="1:9" ht="20.100000000000001" customHeight="1">
      <c r="I2" s="83" t="s">
        <v>57</v>
      </c>
    </row>
    <row r="3" spans="1:9" ht="20.100000000000001" customHeight="1"/>
    <row r="4" spans="1:9" ht="20.100000000000001" customHeight="1"/>
    <row r="5" spans="1:9" ht="20.100000000000001" customHeight="1">
      <c r="A5" s="414" t="s">
        <v>125</v>
      </c>
      <c r="B5" s="414"/>
      <c r="C5" s="414"/>
      <c r="D5" s="414"/>
      <c r="E5" s="414"/>
      <c r="F5" s="414"/>
      <c r="G5" s="414"/>
      <c r="H5" s="414"/>
      <c r="I5" s="414"/>
    </row>
    <row r="6" spans="1:9" ht="20.100000000000001" customHeight="1"/>
    <row r="7" spans="1:9" ht="20.100000000000001" customHeight="1"/>
    <row r="8" spans="1:9" ht="20.100000000000001" customHeight="1"/>
    <row r="9" spans="1:9" ht="20.100000000000001" customHeight="1"/>
    <row r="10" spans="1:9" ht="20.100000000000001" customHeight="1">
      <c r="B10" s="82" t="s">
        <v>64</v>
      </c>
    </row>
    <row r="11" spans="1:9" ht="20.100000000000001" customHeight="1">
      <c r="D11" s="592" t="s">
        <v>59</v>
      </c>
      <c r="E11" s="592"/>
    </row>
    <row r="12" spans="1:9" ht="20.100000000000001" customHeight="1">
      <c r="D12" s="592" t="s">
        <v>60</v>
      </c>
      <c r="E12" s="592"/>
      <c r="F12" s="418">
        <f>入力シート!O5</f>
        <v>0</v>
      </c>
      <c r="G12" s="418"/>
      <c r="H12" s="418"/>
      <c r="I12" s="418"/>
    </row>
    <row r="13" spans="1:9" ht="20.100000000000001" customHeight="1">
      <c r="D13" s="592" t="s">
        <v>58</v>
      </c>
      <c r="E13" s="592"/>
      <c r="F13" s="418">
        <f>入力シート!B7</f>
        <v>0</v>
      </c>
      <c r="G13" s="418"/>
      <c r="H13" s="418"/>
    </row>
    <row r="14" spans="1:9" ht="20.100000000000001" customHeight="1">
      <c r="D14" s="591" t="s">
        <v>568</v>
      </c>
      <c r="E14" s="591"/>
    </row>
    <row r="15" spans="1:9" s="267" customFormat="1" ht="20.100000000000001" customHeight="1"/>
    <row r="16" spans="1:9" ht="45.75" customHeight="1">
      <c r="B16" s="415" t="s">
        <v>126</v>
      </c>
      <c r="C16" s="415"/>
      <c r="D16" s="415"/>
      <c r="E16" s="415"/>
      <c r="F16" s="415"/>
      <c r="G16" s="415"/>
      <c r="H16" s="415"/>
      <c r="I16" s="415"/>
    </row>
    <row r="17" spans="1:14" ht="20.100000000000001" customHeight="1"/>
    <row r="18" spans="1:14" ht="20.100000000000001" customHeight="1">
      <c r="A18" s="414" t="s">
        <v>66</v>
      </c>
      <c r="B18" s="414"/>
      <c r="C18" s="414"/>
      <c r="D18" s="414"/>
      <c r="E18" s="414"/>
      <c r="F18" s="414"/>
      <c r="G18" s="414"/>
      <c r="H18" s="414"/>
    </row>
    <row r="19" spans="1:14" ht="20.100000000000001" customHeight="1"/>
    <row r="20" spans="1:14" ht="20.100000000000001" customHeight="1">
      <c r="B20" s="82" t="s">
        <v>127</v>
      </c>
    </row>
    <row r="21" spans="1:14" ht="20.100000000000001" customHeight="1"/>
    <row r="22" spans="1:14" ht="20.100000000000001" customHeight="1">
      <c r="B22" s="82" t="s">
        <v>200</v>
      </c>
      <c r="C22" s="97" t="s">
        <v>201</v>
      </c>
      <c r="D22" s="414" t="str">
        <f>TEXT(入力シート!B65,"#,### ")</f>
        <v xml:space="preserve"> </v>
      </c>
      <c r="E22" s="414"/>
      <c r="F22" s="414"/>
      <c r="G22" s="82" t="s">
        <v>202</v>
      </c>
    </row>
    <row r="23" spans="1:14" ht="20.100000000000001" customHeight="1"/>
    <row r="24" spans="1:14" ht="20.100000000000001" customHeight="1">
      <c r="B24" s="82" t="s">
        <v>128</v>
      </c>
    </row>
    <row r="25" spans="1:14" ht="20.100000000000001" customHeight="1"/>
    <row r="26" spans="1:14" ht="20.100000000000001" customHeight="1">
      <c r="B26" s="590" t="s">
        <v>129</v>
      </c>
      <c r="C26" s="398" t="str">
        <f>入力シート!B66</f>
        <v xml:space="preserve"> </v>
      </c>
      <c r="D26" s="399"/>
      <c r="E26" s="399"/>
      <c r="F26" s="399"/>
      <c r="G26" s="399"/>
      <c r="H26" s="399"/>
      <c r="I26" s="410"/>
      <c r="N26" s="112"/>
    </row>
    <row r="27" spans="1:14" ht="20.100000000000001" customHeight="1">
      <c r="B27" s="590"/>
      <c r="C27" s="398" t="s">
        <v>134</v>
      </c>
      <c r="D27" s="399"/>
      <c r="E27" s="399" t="str">
        <f>入力シート!B67</f>
        <v xml:space="preserve"> </v>
      </c>
      <c r="F27" s="399"/>
      <c r="G27" s="399"/>
      <c r="H27" s="399"/>
      <c r="I27" s="410"/>
    </row>
    <row r="28" spans="1:14" ht="20.100000000000001" customHeight="1">
      <c r="B28" s="102" t="s">
        <v>130</v>
      </c>
      <c r="C28" s="103" t="str">
        <f>IF(入力シート!B68="普通","■","□")</f>
        <v>□</v>
      </c>
      <c r="D28" s="104" t="s">
        <v>135</v>
      </c>
      <c r="E28" s="104" t="str">
        <f>IF(入力シート!B68="当座","■","□")</f>
        <v>□</v>
      </c>
      <c r="F28" s="104" t="s">
        <v>136</v>
      </c>
      <c r="G28" s="88"/>
      <c r="H28" s="88"/>
      <c r="I28" s="89"/>
    </row>
    <row r="29" spans="1:14" ht="20.100000000000001" customHeight="1">
      <c r="B29" s="102" t="s">
        <v>131</v>
      </c>
      <c r="C29" s="590">
        <f>入力シート!B69</f>
        <v>0</v>
      </c>
      <c r="D29" s="590"/>
      <c r="E29" s="590"/>
      <c r="F29" s="590"/>
      <c r="G29" s="590"/>
      <c r="H29" s="590"/>
      <c r="I29" s="590"/>
    </row>
    <row r="30" spans="1:14" ht="20.100000000000001" customHeight="1">
      <c r="B30" s="102" t="s">
        <v>132</v>
      </c>
      <c r="C30" s="590">
        <f>入力シート!B6</f>
        <v>0</v>
      </c>
      <c r="D30" s="590"/>
      <c r="E30" s="590"/>
      <c r="F30" s="590"/>
      <c r="G30" s="590"/>
      <c r="H30" s="590"/>
      <c r="I30" s="590"/>
    </row>
    <row r="31" spans="1:14" ht="20.100000000000001" customHeight="1">
      <c r="B31" s="102" t="s">
        <v>133</v>
      </c>
      <c r="C31" s="590">
        <f>入力シート!B7</f>
        <v>0</v>
      </c>
      <c r="D31" s="590"/>
      <c r="E31" s="590"/>
      <c r="F31" s="590"/>
      <c r="G31" s="590"/>
      <c r="H31" s="590"/>
      <c r="I31" s="590"/>
    </row>
    <row r="32" spans="1:14" ht="20.100000000000001" customHeight="1"/>
    <row r="33" spans="9:9" ht="20.100000000000001" customHeight="1">
      <c r="I33" s="196" t="s">
        <v>448</v>
      </c>
    </row>
    <row r="34" spans="9:9" ht="20.100000000000001" customHeight="1">
      <c r="I34" s="200"/>
    </row>
    <row r="35" spans="9:9" ht="20.100000000000001" customHeight="1">
      <c r="I35" s="201"/>
    </row>
    <row r="36" spans="9:9" ht="20.100000000000001" customHeight="1"/>
    <row r="37" spans="9:9" ht="20.100000000000001" customHeight="1"/>
    <row r="38" spans="9:9" ht="20.100000000000001" customHeight="1"/>
    <row r="39" spans="9:9" ht="20.100000000000001" customHeight="1"/>
    <row r="40" spans="9:9" ht="20.100000000000001" customHeight="1"/>
    <row r="41" spans="9:9" ht="20.100000000000001" customHeight="1"/>
    <row r="42" spans="9:9" ht="20.100000000000001" customHeight="1"/>
    <row r="43" spans="9:9" ht="20.100000000000001" customHeight="1"/>
    <row r="44" spans="9:9" ht="20.100000000000001" customHeight="1"/>
    <row r="45" spans="9:9" ht="20.100000000000001" customHeight="1"/>
    <row r="46" spans="9:9" ht="20.100000000000001" customHeight="1"/>
    <row r="47" spans="9:9" ht="20.100000000000001" customHeight="1"/>
    <row r="48" spans="9:9" ht="20.100000000000001" customHeight="1"/>
    <row r="49" ht="20.100000000000001" customHeight="1"/>
  </sheetData>
  <mergeCells count="17">
    <mergeCell ref="D14:E14"/>
    <mergeCell ref="E27:I27"/>
    <mergeCell ref="A5:I5"/>
    <mergeCell ref="B16:I16"/>
    <mergeCell ref="C30:I30"/>
    <mergeCell ref="D11:E11"/>
    <mergeCell ref="D12:E12"/>
    <mergeCell ref="D13:E13"/>
    <mergeCell ref="F12:I12"/>
    <mergeCell ref="F13:H13"/>
    <mergeCell ref="C31:I31"/>
    <mergeCell ref="B26:B27"/>
    <mergeCell ref="C26:I26"/>
    <mergeCell ref="A18:H18"/>
    <mergeCell ref="C29:I29"/>
    <mergeCell ref="D22:F22"/>
    <mergeCell ref="C27:D27"/>
  </mergeCells>
  <phoneticPr fontId="1"/>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79998168889431442"/>
  </sheetPr>
  <dimension ref="A1:R32"/>
  <sheetViews>
    <sheetView view="pageBreakPreview" topLeftCell="A7" zoomScale="60" zoomScaleNormal="100" workbookViewId="0">
      <selection activeCell="H35" sqref="H35"/>
    </sheetView>
  </sheetViews>
  <sheetFormatPr defaultRowHeight="18.75"/>
  <cols>
    <col min="1" max="8" width="9" style="82"/>
    <col min="9" max="9" width="27" style="82" customWidth="1"/>
    <col min="10" max="16384" width="9" style="82"/>
  </cols>
  <sheetData>
    <row r="1" spans="1:8">
      <c r="A1" s="82" t="s">
        <v>61</v>
      </c>
    </row>
    <row r="3" spans="1:8">
      <c r="A3" s="82" t="s">
        <v>62</v>
      </c>
      <c r="H3" s="83" t="str">
        <f>IF(入力シート!I72="令和年月日","令和　年　月　日",入力シート!I72)</f>
        <v>令和　年　月　日</v>
      </c>
    </row>
    <row r="6" spans="1:8">
      <c r="A6" s="414" t="s">
        <v>63</v>
      </c>
      <c r="B6" s="414"/>
      <c r="C6" s="414"/>
      <c r="D6" s="414"/>
      <c r="E6" s="414"/>
      <c r="F6" s="414"/>
      <c r="G6" s="414"/>
      <c r="H6" s="414"/>
    </row>
    <row r="9" spans="1:8">
      <c r="A9" s="82" t="s">
        <v>64</v>
      </c>
    </row>
    <row r="11" spans="1:8">
      <c r="D11" s="97" t="s">
        <v>59</v>
      </c>
    </row>
    <row r="12" spans="1:8">
      <c r="D12" s="97" t="s">
        <v>60</v>
      </c>
      <c r="E12" s="589">
        <f>入力シート!O5</f>
        <v>0</v>
      </c>
      <c r="F12" s="589"/>
      <c r="G12" s="589"/>
      <c r="H12" s="589"/>
    </row>
    <row r="13" spans="1:8">
      <c r="D13" s="97" t="s">
        <v>58</v>
      </c>
      <c r="E13" s="589">
        <f>入力シート!B7</f>
        <v>0</v>
      </c>
      <c r="F13" s="589"/>
      <c r="G13" s="589"/>
      <c r="H13" s="589"/>
    </row>
    <row r="16" spans="1:8" ht="78.75" customHeight="1">
      <c r="A16" s="415" t="s">
        <v>65</v>
      </c>
      <c r="B16" s="415"/>
      <c r="C16" s="415"/>
      <c r="D16" s="415"/>
      <c r="E16" s="415"/>
      <c r="F16" s="415"/>
      <c r="G16" s="415"/>
      <c r="H16" s="415"/>
    </row>
    <row r="18" spans="1:18">
      <c r="A18" s="414" t="s">
        <v>66</v>
      </c>
      <c r="B18" s="414"/>
      <c r="C18" s="414"/>
      <c r="D18" s="414"/>
      <c r="E18" s="414"/>
      <c r="F18" s="414"/>
      <c r="G18" s="414"/>
      <c r="H18" s="414"/>
    </row>
    <row r="19" spans="1:18">
      <c r="K19" s="98"/>
      <c r="L19" s="99"/>
      <c r="M19" s="98"/>
      <c r="N19" s="98"/>
      <c r="O19" s="98"/>
      <c r="P19" s="98"/>
      <c r="Q19" s="98"/>
      <c r="R19" s="98"/>
    </row>
    <row r="20" spans="1:18">
      <c r="A20" s="82" t="s">
        <v>67</v>
      </c>
      <c r="K20" s="98"/>
      <c r="L20" s="593"/>
      <c r="M20" s="593"/>
      <c r="N20" s="593"/>
      <c r="O20" s="593"/>
      <c r="P20" s="593"/>
      <c r="Q20" s="593"/>
      <c r="R20" s="593"/>
    </row>
    <row r="21" spans="1:18">
      <c r="A21" s="594" t="str">
        <f>CONCATENATE(I21,"　","田辺市住宅耐震改修事業費補助金","（",入力シート!B24,")")</f>
        <v>令和　年度　指令耐震　第　号　田辺市住宅耐震改修事業費補助金（　                　　　)</v>
      </c>
      <c r="B21" s="594"/>
      <c r="C21" s="594"/>
      <c r="D21" s="594"/>
      <c r="E21" s="594"/>
      <c r="F21" s="594"/>
      <c r="G21" s="594"/>
      <c r="H21" s="594"/>
      <c r="I21" s="186" t="str">
        <f>IF(入力シート!I45="令和年度 指令耐震 第号","令和　年度　指令耐震　第　号",入力シート!I45)</f>
        <v>令和　年度　指令耐震　第　号</v>
      </c>
      <c r="K21" s="98"/>
      <c r="L21" s="98"/>
      <c r="M21" s="98"/>
      <c r="N21" s="98"/>
      <c r="O21" s="98"/>
      <c r="P21" s="98"/>
      <c r="Q21" s="98"/>
      <c r="R21" s="98"/>
    </row>
    <row r="22" spans="1:18">
      <c r="K22" s="98"/>
      <c r="L22" s="100"/>
      <c r="M22" s="98"/>
      <c r="N22" s="98"/>
      <c r="O22" s="98"/>
      <c r="P22" s="98"/>
      <c r="Q22" s="98"/>
      <c r="R22" s="98"/>
    </row>
    <row r="23" spans="1:18">
      <c r="A23" s="82" t="s">
        <v>68</v>
      </c>
      <c r="K23" s="98"/>
      <c r="L23" s="101"/>
      <c r="M23" s="98"/>
      <c r="N23" s="98"/>
      <c r="O23" s="98"/>
      <c r="P23" s="98"/>
      <c r="Q23" s="98"/>
      <c r="R23" s="98"/>
    </row>
    <row r="24" spans="1:18">
      <c r="A24" s="589">
        <f>入力シート!B73</f>
        <v>0</v>
      </c>
      <c r="B24" s="589"/>
      <c r="C24" s="589"/>
      <c r="D24" s="589"/>
      <c r="E24" s="589"/>
      <c r="F24" s="589"/>
      <c r="G24" s="589"/>
      <c r="H24" s="589"/>
      <c r="K24" s="98"/>
      <c r="L24" s="101"/>
      <c r="M24" s="98"/>
      <c r="N24" s="98"/>
      <c r="O24" s="98"/>
      <c r="P24" s="98"/>
      <c r="Q24" s="98"/>
      <c r="R24" s="98"/>
    </row>
    <row r="25" spans="1:18">
      <c r="A25" s="589" t="str">
        <f>CONCATENATE("変更前　",入力シート!O5)</f>
        <v>変更前　0</v>
      </c>
      <c r="B25" s="589"/>
      <c r="C25" s="589"/>
      <c r="D25" s="589"/>
      <c r="E25" s="589"/>
      <c r="F25" s="589"/>
      <c r="G25" s="589"/>
      <c r="H25" s="589"/>
      <c r="K25" s="98"/>
      <c r="L25" s="101"/>
      <c r="M25" s="98"/>
      <c r="N25" s="98"/>
      <c r="O25" s="98"/>
      <c r="P25" s="98"/>
      <c r="Q25" s="98"/>
      <c r="R25" s="98"/>
    </row>
    <row r="26" spans="1:18">
      <c r="A26" s="589" t="str">
        <f>CONCATENATE("変更後　",入力シート!B74)</f>
        <v>変更後　</v>
      </c>
      <c r="B26" s="589"/>
      <c r="C26" s="589"/>
      <c r="D26" s="589"/>
      <c r="E26" s="589"/>
      <c r="F26" s="589"/>
      <c r="G26" s="589"/>
      <c r="H26" s="589"/>
      <c r="K26" s="98"/>
      <c r="L26" s="100"/>
      <c r="M26" s="98"/>
      <c r="N26" s="98"/>
      <c r="O26" s="98"/>
      <c r="P26" s="98"/>
      <c r="Q26" s="98"/>
      <c r="R26" s="98"/>
    </row>
    <row r="28" spans="1:18">
      <c r="A28" s="82" t="s">
        <v>69</v>
      </c>
      <c r="K28" s="100"/>
      <c r="L28" s="100"/>
      <c r="M28" s="98"/>
      <c r="N28" s="98"/>
      <c r="O28" s="98"/>
      <c r="P28" s="98"/>
      <c r="Q28" s="98"/>
      <c r="R28" s="98"/>
    </row>
    <row r="29" spans="1:18">
      <c r="A29" s="589">
        <f>入力シート!B75</f>
        <v>0</v>
      </c>
      <c r="B29" s="589"/>
      <c r="C29" s="589"/>
      <c r="D29" s="589"/>
      <c r="E29" s="589"/>
      <c r="F29" s="589"/>
      <c r="G29" s="589"/>
      <c r="H29" s="589"/>
      <c r="K29" s="100"/>
      <c r="L29" s="101"/>
      <c r="M29" s="98"/>
      <c r="N29" s="98"/>
      <c r="O29" s="98"/>
      <c r="P29" s="98"/>
      <c r="Q29" s="98"/>
      <c r="R29" s="98"/>
    </row>
    <row r="30" spans="1:18">
      <c r="K30" s="100"/>
      <c r="L30" s="100"/>
      <c r="M30" s="98"/>
      <c r="N30" s="98"/>
      <c r="O30" s="98"/>
      <c r="P30" s="98"/>
      <c r="Q30" s="98"/>
      <c r="R30" s="98"/>
    </row>
    <row r="31" spans="1:18">
      <c r="A31" s="82" t="s">
        <v>70</v>
      </c>
      <c r="K31" s="100"/>
      <c r="L31" s="101"/>
      <c r="M31" s="98"/>
      <c r="N31" s="98"/>
      <c r="O31" s="98"/>
      <c r="P31" s="98"/>
      <c r="Q31" s="98"/>
      <c r="R31" s="98"/>
    </row>
    <row r="32" spans="1:18">
      <c r="A32" s="589">
        <f>入力シート!B76</f>
        <v>0</v>
      </c>
      <c r="B32" s="589"/>
      <c r="C32" s="589"/>
      <c r="D32" s="589"/>
      <c r="E32" s="589"/>
      <c r="F32" s="589"/>
      <c r="G32" s="589"/>
      <c r="H32" s="589"/>
    </row>
  </sheetData>
  <mergeCells count="12">
    <mergeCell ref="A16:H16"/>
    <mergeCell ref="A6:H6"/>
    <mergeCell ref="A18:H18"/>
    <mergeCell ref="E12:H12"/>
    <mergeCell ref="E13:H13"/>
    <mergeCell ref="A25:H25"/>
    <mergeCell ref="A26:H26"/>
    <mergeCell ref="A29:H29"/>
    <mergeCell ref="A32:H32"/>
    <mergeCell ref="L20:R20"/>
    <mergeCell ref="A21:H21"/>
    <mergeCell ref="A24:H24"/>
  </mergeCells>
  <phoneticPr fontId="3"/>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79998168889431442"/>
  </sheetPr>
  <dimension ref="A1:J26"/>
  <sheetViews>
    <sheetView view="pageBreakPreview" topLeftCell="A4" zoomScale="60" zoomScaleNormal="100" workbookViewId="0">
      <selection activeCell="H35" sqref="H35"/>
    </sheetView>
  </sheetViews>
  <sheetFormatPr defaultRowHeight="18.75"/>
  <cols>
    <col min="1" max="8" width="9" style="82"/>
    <col min="9" max="9" width="28.125" style="82" hidden="1" customWidth="1"/>
    <col min="10" max="10" width="0" style="82" hidden="1" customWidth="1"/>
    <col min="11" max="16384" width="9" style="82"/>
  </cols>
  <sheetData>
    <row r="1" spans="1:8">
      <c r="A1" s="82" t="s">
        <v>72</v>
      </c>
    </row>
    <row r="3" spans="1:8">
      <c r="H3" s="83" t="str">
        <f>IF(入力シート!I79="令和年月日","令和　年　月　日",入力シート!I79)</f>
        <v>令和　年　月　日</v>
      </c>
    </row>
    <row r="5" spans="1:8">
      <c r="A5" s="414" t="s">
        <v>73</v>
      </c>
      <c r="B5" s="414"/>
      <c r="C5" s="414"/>
      <c r="D5" s="414"/>
      <c r="E5" s="414"/>
      <c r="F5" s="414"/>
      <c r="G5" s="414"/>
      <c r="H5" s="414"/>
    </row>
    <row r="8" spans="1:8">
      <c r="A8" s="82" t="s">
        <v>64</v>
      </c>
    </row>
    <row r="10" spans="1:8">
      <c r="D10" s="82" t="s">
        <v>59</v>
      </c>
    </row>
    <row r="11" spans="1:8">
      <c r="D11" s="82" t="s">
        <v>60</v>
      </c>
      <c r="E11" s="589">
        <f>入力シート!O5</f>
        <v>0</v>
      </c>
      <c r="F11" s="589"/>
      <c r="G11" s="589"/>
      <c r="H11" s="589"/>
    </row>
    <row r="12" spans="1:8">
      <c r="D12" s="82" t="s">
        <v>58</v>
      </c>
      <c r="E12" s="589">
        <f>入力シート!B7</f>
        <v>0</v>
      </c>
      <c r="F12" s="589"/>
      <c r="G12" s="589"/>
      <c r="H12" s="589"/>
    </row>
    <row r="16" spans="1:8">
      <c r="A16" s="82" t="s">
        <v>71</v>
      </c>
    </row>
    <row r="18" spans="1:10" ht="60" customHeight="1">
      <c r="A18" s="415" t="str">
        <f>CONCATENATE('廃止届 '!I18,"付け",'廃止届 '!J18,"により補助金交付決定の通知を受けた住宅耐震改修事業については、下記のとおり廃止したいので届け出ます。")</f>
        <v>令和　年　月　日付け令和　 年度　指令耐震　第　  号により補助金交付決定の通知を受けた住宅耐震改修事業については、下記のとおり廃止したいので届け出ます。</v>
      </c>
      <c r="B18" s="415"/>
      <c r="C18" s="415"/>
      <c r="D18" s="415"/>
      <c r="E18" s="415"/>
      <c r="F18" s="415"/>
      <c r="G18" s="415"/>
      <c r="H18" s="415"/>
      <c r="I18" s="82" t="str">
        <f>IF(入力シート!I44="令和年月日","令和　年　月　日",入力シート!I44)</f>
        <v>令和　年　月　日</v>
      </c>
      <c r="J18" s="189" t="str">
        <f>IF(入力シート!I45="令和年度 指令耐震 第号","令和　 年度　指令耐震　第　  号",入力シート!I45)</f>
        <v>令和　 年度　指令耐震　第　  号</v>
      </c>
    </row>
    <row r="20" spans="1:10" ht="18" customHeight="1">
      <c r="A20" s="414" t="s">
        <v>66</v>
      </c>
      <c r="B20" s="414"/>
      <c r="C20" s="414"/>
      <c r="D20" s="414"/>
      <c r="E20" s="414"/>
      <c r="F20" s="414"/>
      <c r="G20" s="414"/>
      <c r="H20" s="414"/>
    </row>
    <row r="22" spans="1:10">
      <c r="A22" s="82" t="s">
        <v>74</v>
      </c>
    </row>
    <row r="23" spans="1:10">
      <c r="A23" s="594" t="str">
        <f>CONCATENATE('廃止届 '!I23,"  ","田辺市住宅耐震改修事業費補助金(",入力シート!B24,")")</f>
        <v>令和　年度　指令耐震　第　号  田辺市住宅耐震改修事業費補助金(　                　　　)</v>
      </c>
      <c r="B23" s="594"/>
      <c r="C23" s="594"/>
      <c r="D23" s="594"/>
      <c r="E23" s="594"/>
      <c r="F23" s="594"/>
      <c r="G23" s="594"/>
      <c r="H23" s="594"/>
      <c r="I23" s="82" t="str">
        <f>IF(入力シート!I45="令和年度 指令耐震 第号","令和　年度　指令耐震　第　号",入力シート!I45)</f>
        <v>令和　年度　指令耐震　第　号</v>
      </c>
    </row>
    <row r="25" spans="1:10">
      <c r="A25" s="82" t="s">
        <v>75</v>
      </c>
    </row>
    <row r="26" spans="1:10">
      <c r="A26" s="414">
        <f>入力シート!B82</f>
        <v>0</v>
      </c>
      <c r="B26" s="414"/>
      <c r="C26" s="414"/>
      <c r="D26" s="414"/>
      <c r="E26" s="414"/>
      <c r="F26" s="414"/>
      <c r="G26" s="414"/>
      <c r="H26" s="414"/>
    </row>
  </sheetData>
  <mergeCells count="7">
    <mergeCell ref="A23:H23"/>
    <mergeCell ref="A26:H26"/>
    <mergeCell ref="A5:H5"/>
    <mergeCell ref="A18:H18"/>
    <mergeCell ref="A20:H20"/>
    <mergeCell ref="E11:H11"/>
    <mergeCell ref="E12:H12"/>
  </mergeCells>
  <phoneticPr fontId="1"/>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79998168889431442"/>
  </sheetPr>
  <dimension ref="A1:I28"/>
  <sheetViews>
    <sheetView showZeros="0" view="pageBreakPreview" zoomScale="60" zoomScaleNormal="100" workbookViewId="0">
      <selection activeCell="H35" sqref="H35"/>
    </sheetView>
  </sheetViews>
  <sheetFormatPr defaultRowHeight="18.75"/>
  <cols>
    <col min="1" max="8" width="9" style="2"/>
    <col min="9" max="9" width="0" style="2" hidden="1" customWidth="1"/>
    <col min="10" max="16384" width="9" style="2"/>
  </cols>
  <sheetData>
    <row r="1" spans="1:8">
      <c r="A1" s="2" t="s">
        <v>498</v>
      </c>
    </row>
    <row r="3" spans="1:8">
      <c r="H3" s="253" t="str">
        <f>IF(入力シート!I85="令和年月日","令和　年　月　日",入力シート!I85)</f>
        <v>令和　年　月　日</v>
      </c>
    </row>
    <row r="5" spans="1:8">
      <c r="A5" s="596" t="s">
        <v>497</v>
      </c>
      <c r="B5" s="596"/>
      <c r="C5" s="596"/>
      <c r="D5" s="596"/>
      <c r="E5" s="596"/>
      <c r="F5" s="596"/>
      <c r="G5" s="596"/>
      <c r="H5" s="596"/>
    </row>
    <row r="8" spans="1:8">
      <c r="A8" s="235" t="s">
        <v>496</v>
      </c>
    </row>
    <row r="10" spans="1:8">
      <c r="D10" s="2" t="s">
        <v>29</v>
      </c>
    </row>
    <row r="11" spans="1:8">
      <c r="D11" s="2" t="s">
        <v>30</v>
      </c>
      <c r="E11" s="597">
        <f>入力シート!O5</f>
        <v>0</v>
      </c>
      <c r="F11" s="597"/>
      <c r="G11" s="597"/>
      <c r="H11" s="597"/>
    </row>
    <row r="12" spans="1:8">
      <c r="D12" s="2" t="s">
        <v>495</v>
      </c>
      <c r="E12" s="418">
        <f>入力シート!B7</f>
        <v>0</v>
      </c>
      <c r="F12" s="418"/>
      <c r="G12" s="418"/>
      <c r="H12" s="418"/>
    </row>
    <row r="14" spans="1:8" ht="45" customHeight="1">
      <c r="A14" s="595" t="s">
        <v>494</v>
      </c>
      <c r="B14" s="595"/>
      <c r="C14" s="595"/>
      <c r="D14" s="595"/>
      <c r="E14" s="595"/>
      <c r="F14" s="595"/>
      <c r="G14" s="595"/>
      <c r="H14" s="595"/>
    </row>
    <row r="16" spans="1:8">
      <c r="A16" s="596" t="s">
        <v>66</v>
      </c>
      <c r="B16" s="596"/>
      <c r="C16" s="596"/>
      <c r="D16" s="596"/>
      <c r="E16" s="596"/>
      <c r="F16" s="596"/>
      <c r="G16" s="596"/>
      <c r="H16" s="596"/>
    </row>
    <row r="18" spans="1:9">
      <c r="A18" s="2" t="s">
        <v>493</v>
      </c>
    </row>
    <row r="19" spans="1:9">
      <c r="A19" s="597" t="str">
        <f>CONCATENATE(I19,"　","田辺市住宅耐震改修事業費補助金","（",入力シート!B24,")")</f>
        <v>令和　年度　指令耐震　第　号　田辺市住宅耐震改修事業費補助金（　                　　　)</v>
      </c>
      <c r="B19" s="597"/>
      <c r="C19" s="597"/>
      <c r="D19" s="597"/>
      <c r="E19" s="597"/>
      <c r="F19" s="597"/>
      <c r="G19" s="597"/>
      <c r="H19" s="597"/>
      <c r="I19" s="2" t="str">
        <f>IF(入力シート!I45="令和年度 指令耐震 第号","令和　年度　指令耐震　第　号",入力シート!I45)</f>
        <v>令和　年度　指令耐震　第　号</v>
      </c>
    </row>
    <row r="22" spans="1:9">
      <c r="A22" s="2" t="s">
        <v>492</v>
      </c>
    </row>
    <row r="24" spans="1:9">
      <c r="A24" s="2" t="s">
        <v>491</v>
      </c>
      <c r="B24" s="418">
        <f>入力シート!B86</f>
        <v>0</v>
      </c>
      <c r="C24" s="418"/>
      <c r="D24" s="418"/>
      <c r="E24" s="418"/>
      <c r="F24" s="418"/>
      <c r="G24" s="418"/>
      <c r="H24" s="418"/>
    </row>
    <row r="25" spans="1:9">
      <c r="A25" s="2" t="s">
        <v>490</v>
      </c>
      <c r="B25" s="418">
        <f>入力シート!B87</f>
        <v>0</v>
      </c>
      <c r="C25" s="418"/>
      <c r="D25" s="418"/>
      <c r="E25" s="418"/>
      <c r="F25" s="418"/>
      <c r="G25" s="418"/>
      <c r="H25" s="418"/>
    </row>
    <row r="26" spans="1:9">
      <c r="A26" s="2" t="s">
        <v>489</v>
      </c>
      <c r="B26" s="418">
        <f>入力シート!B88</f>
        <v>0</v>
      </c>
      <c r="C26" s="418"/>
      <c r="D26" s="418"/>
      <c r="E26" s="418"/>
      <c r="F26" s="418"/>
      <c r="G26" s="418"/>
      <c r="H26" s="418"/>
    </row>
    <row r="28" spans="1:9" ht="51" customHeight="1">
      <c r="A28" s="595" t="s">
        <v>488</v>
      </c>
      <c r="B28" s="595"/>
      <c r="C28" s="595"/>
      <c r="D28" s="595"/>
      <c r="E28" s="595"/>
      <c r="F28" s="595"/>
      <c r="G28" s="595"/>
      <c r="H28" s="595"/>
    </row>
  </sheetData>
  <mergeCells count="10">
    <mergeCell ref="B24:H24"/>
    <mergeCell ref="A14:H14"/>
    <mergeCell ref="A16:H16"/>
    <mergeCell ref="A28:H28"/>
    <mergeCell ref="A5:H5"/>
    <mergeCell ref="E11:H11"/>
    <mergeCell ref="E12:H12"/>
    <mergeCell ref="A19:H19"/>
    <mergeCell ref="B25:H25"/>
    <mergeCell ref="B26:H26"/>
  </mergeCells>
  <phoneticPr fontId="1"/>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15</vt:i4>
      </vt:variant>
    </vt:vector>
  </HeadingPairs>
  <TitlesOfParts>
    <vt:vector size="33" baseType="lpstr">
      <vt:lpstr>入力シート</vt:lpstr>
      <vt:lpstr>交付申請書</vt:lpstr>
      <vt:lpstr>相手方登録申出書 </vt:lpstr>
      <vt:lpstr>設計完了報告書</vt:lpstr>
      <vt:lpstr>工事完了報告書</vt:lpstr>
      <vt:lpstr>請求書</vt:lpstr>
      <vt:lpstr>変更申請</vt:lpstr>
      <vt:lpstr>廃止届 </vt:lpstr>
      <vt:lpstr>代理受領予定申請</vt:lpstr>
      <vt:lpstr>代理受領予定変更申請</vt:lpstr>
      <vt:lpstr>代理受領取下</vt:lpstr>
      <vt:lpstr>代理受領利用申請</vt:lpstr>
      <vt:lpstr>代理受領委任状</vt:lpstr>
      <vt:lpstr>代理受領請求書</vt:lpstr>
      <vt:lpstr>改良点</vt:lpstr>
      <vt:lpstr>ゆうちょ銀行の口座番号</vt:lpstr>
      <vt:lpstr>省エネ基準</vt:lpstr>
      <vt:lpstr>リスト</vt:lpstr>
      <vt:lpstr>交付申請書!Print_Area</vt:lpstr>
      <vt:lpstr>工事完了報告書!Print_Area</vt:lpstr>
      <vt:lpstr>省エネ基準!Print_Area</vt:lpstr>
      <vt:lpstr>請求書!Print_Area</vt:lpstr>
      <vt:lpstr>設計完了報告書!Print_Area</vt:lpstr>
      <vt:lpstr>'相手方登録申出書 '!Print_Area</vt:lpstr>
      <vt:lpstr>代理受領委任状!Print_Area</vt:lpstr>
      <vt:lpstr>代理受領取下!Print_Area</vt:lpstr>
      <vt:lpstr>代理受領請求書!Print_Area</vt:lpstr>
      <vt:lpstr>代理受領予定申請!Print_Area</vt:lpstr>
      <vt:lpstr>代理受領予定変更申請!Print_Area</vt:lpstr>
      <vt:lpstr>代理受領利用申請!Print_Area</vt:lpstr>
      <vt:lpstr>入力シート!Print_Area</vt:lpstr>
      <vt:lpstr>'廃止届 '!Print_Area</vt:lpstr>
      <vt:lpstr>変更申請!Print_Area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US-I0078</dc:creator>
  <cp:lastModifiedBy>武田 和也</cp:lastModifiedBy>
  <cp:lastPrinted>2025-12-19T00:03:49Z</cp:lastPrinted>
  <dcterms:created xsi:type="dcterms:W3CDTF">2023-08-09T07:52:18Z</dcterms:created>
  <dcterms:modified xsi:type="dcterms:W3CDTF">2025-12-19T00:03:54Z</dcterms:modified>
</cp:coreProperties>
</file>