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3\R3_庁内調査\R4.1.7_【【R4.2.4〆切】公営企業に係る経営比較分析表の分析等について（依頼）】 NO.172408\回答\"/>
    </mc:Choice>
  </mc:AlternateContent>
  <xr:revisionPtr revIDLastSave="0" documentId="13_ncr:1_{A757C2EE-174A-4597-910C-CF6BAD07F5DA}" xr6:coauthVersionLast="36" xr6:coauthVersionMax="36" xr10:uidLastSave="{00000000-0000-0000-0000-000000000000}"/>
  <workbookProtection workbookAlgorithmName="SHA-512" workbookHashValue="7cfvK/5hxufSWkrmLgfxgrKatSqV36dRw4tGYEekcAkIYFu0A7Ip+QCX1XwK9Ad2PQrl0wI20yqt98FR4jTRtQ==" workbookSaltValue="db+CBBoIB4h41yRs58y2p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<sst xmlns="http://schemas.openxmlformats.org/spreadsheetml/2006/main" count="236" uniqueCount="121">
  <si>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</si>
  <si>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</si>
  <si>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</si>
  <si>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</si>
  <si>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</si>
  <si>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</si>
  <si>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</si>
  <si>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</si>
  <si>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</si>
  <si>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</si>
  <si>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</si>
  <si>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</si>
  <si>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</si>
  <si>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</si>
  <si>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</si>
  <si>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</si>
  <si>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</si>
  <si>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</si>
  <si>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</si>
  <si>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</si>
  <si>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</si>
  <si>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</si>
  <si>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</si>
  <si>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</si>
  <si>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</si>
  <si>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</si>
  <si>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</si>
  <si>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</si>
  <si>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</si>
  <si>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</si>
  <si>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</si>
  <si>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</si>
  <si>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</si>
  <si>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</si>
  <si>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</si>
  <si>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</si>
  <si>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</si>
  <si>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</si>
  <si>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</si>
  <si>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</si>
  <si>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</si>
  <si>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</si>
  <si>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</si>
  <si>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</si>
  <si>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</si>
  <si>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</si>
  <si>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</si>
  <si>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</si>
  <si>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</si>
  <si>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</si>
  <si>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</si>
  <si>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</si>
  <si>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</si>
  <si>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</si>
  <si>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</si>
  <si>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</si>
  <si>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</si>
  <si>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</si>
  <si>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</si>
  <si>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</si>
  <si>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</si>
  <si>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</si>
  <si>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</si>
  <si>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</si>
  <si>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</si>
  <si>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</si>
  <si>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</si>
  <si>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</si>
  <si>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</si>
  <si>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</si>
  <si>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</si>
  <si>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</si>
  <si>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</si>
  <si>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</si>
  <si>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</si>
  <si>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</si>
  <si>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</si>
  <si>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</si>
  <si>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</si>
  <si>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</si>
  <si>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</si>
  <si>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</si>
  <si>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</si>
  <si>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</si>
  <si>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</si>
  <si>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</si>
  <si>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</si>
  <si>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</si>
  <si>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</si>
  <si>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</si>
  <si>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</si>
  <si>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</si>
  <si>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</si>
  <si>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</si>
  <si>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</si>
  <si>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</si>
  <si>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</si>
  <si>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</si>
  <si>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</si>
  <si>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</si>
  <si>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</si>
  <si>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</si>
  <si>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</si>
  <si>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</si>
  <si>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</si>
  <si>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</si>
  <si>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</si>
  <si>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</si>
  <si>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</si>
  <si>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</si>
  <si>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</si>
  <si>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</si>
  <si>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</si>
  <si>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</si>
  <si>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</si>
  <si>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</si>
  <si>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</si>
  <si>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</si>
  <si>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汚水処理原価は、類似団体より低い数値となっており、今後も接続率の向上や有収水量の増加に努め、汚水処理原価の改善に努めてまいります。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187" eb="188">
      <t>ヒク</t>
    </rPh>
    <rPh sb="198" eb="200">
      <t>コンゴ</t>
    </rPh>
    <phoneticPr fontId="7"/>
  </si>
  <si>
    <t>　本市の農業集落排水事業は、平成17年度の市町村合併以前から旧田辺市域の10地域で行われている事業です。
　今後、人口減少により大幅な収入の増加は難しいと考えられますが、健全な経営を続けるために、施設維持管理経費の更なる節減に努めるとともに、平成28年度に行った機能診断調査・最適整備構想（長期的な改修計画）に基づき、施設の長寿命化を図り、経営の安定化に努めてまいります。</t>
  </si>
  <si>
    <t>　供用開始から16年～29年が経過しており改修等が必要な時期となってきていると考えられます。計画的な改修を行うため、平成28年度事業として、施設及び管路等の機能診断調査と最適整備構想（長期的な改修計画）の策定を行い、令和２年度事業として、県河川改修に伴う中芳養田尻橋の集落排水管本設工事を行いました。今後、計画的な施設の改修を行うことで、施設の長寿命化及びライフサイクルコストの低減を図りたいと考えております。</t>
    <rPh sb="1" eb="3">
      <t>キョウヨウ</t>
    </rPh>
    <rPh sb="3" eb="5">
      <t>カイシ</t>
    </rPh>
    <rPh sb="108" eb="110">
      <t>レイワ</t>
    </rPh>
    <rPh sb="111" eb="113">
      <t>ネンド</t>
    </rPh>
    <rPh sb="113" eb="115">
      <t>ジギョウ</t>
    </rPh>
    <rPh sb="119" eb="120">
      <t>ケン</t>
    </rPh>
    <rPh sb="120" eb="122">
      <t>カセン</t>
    </rPh>
    <rPh sb="122" eb="124">
      <t>カイシュウ</t>
    </rPh>
    <rPh sb="125" eb="126">
      <t>トモナ</t>
    </rPh>
    <rPh sb="127" eb="130">
      <t>ナカハヤ</t>
    </rPh>
    <rPh sb="130" eb="132">
      <t>タジリ</t>
    </rPh>
    <rPh sb="132" eb="133">
      <t>バシ</t>
    </rPh>
    <rPh sb="134" eb="136">
      <t>シュウラク</t>
    </rPh>
    <rPh sb="136" eb="138">
      <t>ハイスイ</t>
    </rPh>
    <rPh sb="138" eb="139">
      <t>カン</t>
    </rPh>
    <rPh sb="139" eb="141">
      <t>ホンセツ</t>
    </rPh>
    <rPh sb="141" eb="143">
      <t>コウジ</t>
    </rPh>
    <rPh sb="144" eb="14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</si>
</sst>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1D-4AB8-B393-833FF80E5A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11D-4AB8-B393-833FF80E5A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46.42</c:v>
                </c:pt>
                <c:pt idx="1">
                  <c:v>46.11</c:v>
                </c:pt>
                <c:pt idx="2">
                  <c:v>45.93</c:v>
                </c:pt>
                <c:pt idx="3">
                  <c:v>44.48</c:v>
                </c:pt>
                <c:pt idx="4">
                  <c:v>44.51</c:v>
                </c:pt>
              </c:numCache>
            </c:numRef>
          </c:val>
          <c:extLst>
            <c:ext xmlns:c16="http://schemas.microsoft.com/office/drawing/2014/chart" uri="{C3380CC4-5D6E-409C-BE32-E72D297353CC}">
              <c16:uniqueId val="{00000000-2D49-491E-A1F1-E02464E161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D49-491E-A1F1-E02464E161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81.87</c:v>
                </c:pt>
                <c:pt idx="1">
                  <c:v>82.06</c:v>
                </c:pt>
                <c:pt idx="2">
                  <c:v>82.35</c:v>
                </c:pt>
                <c:pt idx="3">
                  <c:v>82.36</c:v>
                </c:pt>
                <c:pt idx="4">
                  <c:v>82.68</c:v>
                </c:pt>
              </c:numCache>
            </c:numRef>
          </c:val>
          <c:extLst>
            <c:ext xmlns:c16="http://schemas.microsoft.com/office/drawing/2014/chart" uri="{C3380CC4-5D6E-409C-BE32-E72D297353CC}">
              <c16:uniqueId val="{00000000-4B45-4F6A-A370-85315CFA2D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B45-4F6A-A370-85315CFA2D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56.72</c:v>
                </c:pt>
                <c:pt idx="1">
                  <c:v>96.22</c:v>
                </c:pt>
                <c:pt idx="2">
                  <c:v>96.14</c:v>
                </c:pt>
                <c:pt idx="3">
                  <c:v>96.08</c:v>
                </c:pt>
                <c:pt idx="4">
                  <c:v>95.51</c:v>
                </c:pt>
              </c:numCache>
            </c:numRef>
          </c:val>
          <c:extLst>
            <c:ext xmlns:c16="http://schemas.microsoft.com/office/drawing/2014/chart" uri="{C3380CC4-5D6E-409C-BE32-E72D297353CC}">
              <c16:uniqueId val="{00000000-1503-4658-B1AB-D886970A90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3-4658-B1AB-D886970A90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A-4BB8-83B7-25C3B2638A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A-4BB8-83B7-25C3B2638A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6A-44DE-8548-E60CD0F250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A-44DE-8548-E60CD0F250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19-4EC4-BADB-37CD00D327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19-4EC4-BADB-37CD00D327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9-4134-9BB6-79C0BDCD49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9-4134-9BB6-79C0BDCD49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1056.48</c:v>
                </c:pt>
                <c:pt idx="1">
                  <c:v>2.88</c:v>
                </c:pt>
                <c:pt idx="2">
                  <c:v>2.59</c:v>
                </c:pt>
                <c:pt idx="3" formatCode="#,##0.00;&quot;△&quot;#,##0.00">
                  <c:v>0</c:v>
                </c:pt>
                <c:pt idx="4">
                  <c:v>1.63</c:v>
                </c:pt>
              </c:numCache>
            </c:numRef>
          </c:val>
          <c:extLst>
            <c:ext xmlns:c16="http://schemas.microsoft.com/office/drawing/2014/chart" uri="{C3380CC4-5D6E-409C-BE32-E72D297353CC}">
              <c16:uniqueId val="{00000000-0B66-4072-B307-676268BA47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B66-4072-B307-676268BA47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33.61</c:v>
                </c:pt>
                <c:pt idx="1">
                  <c:v>70.14</c:v>
                </c:pt>
                <c:pt idx="2">
                  <c:v>75.3</c:v>
                </c:pt>
                <c:pt idx="3">
                  <c:v>71.510000000000005</c:v>
                </c:pt>
                <c:pt idx="4">
                  <c:v>74</c:v>
                </c:pt>
              </c:numCache>
            </c:numRef>
          </c:val>
          <c:extLst>
            <c:ext xmlns:c16="http://schemas.microsoft.com/office/drawing/2014/chart" uri="{C3380CC4-5D6E-409C-BE32-E72D297353CC}">
              <c16:uniqueId val="{00000000-9BE2-4D14-A5B7-E1E2B035C1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BE2-4D14-A5B7-E1E2B035C1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440.34</c:v>
                </c:pt>
                <c:pt idx="1">
                  <c:v>213.39</c:v>
                </c:pt>
                <c:pt idx="2">
                  <c:v>212.47</c:v>
                </c:pt>
                <c:pt idx="3">
                  <c:v>225.63</c:v>
                </c:pt>
                <c:pt idx="4">
                  <c:v>215.87</c:v>
                </c:pt>
              </c:numCache>
            </c:numRef>
          </c:val>
          <c:extLst>
            <c:ext xmlns:c16="http://schemas.microsoft.com/office/drawing/2014/chart" uri="{C3380CC4-5D6E-409C-BE32-E72D297353CC}">
              <c16:uniqueId val="{00000000-0709-4909-946F-185DE3AB56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709-4909-946F-185DE3AB56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3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田辺市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71947</v>
      </c>
      <c r="AM8" s="51"/>
      <c r="AN8" s="51"/>
      <c r="AO8" s="51"/>
      <c r="AP8" s="51"/>
      <c r="AQ8" s="51"/>
      <c r="AR8" s="51"/>
      <c r="AS8" s="51"/>
      <c r="AT8" s="46">
        <f>データ!T6</f>
        <v>1026.9100000000001</v>
      </c>
      <c r="AU8" s="46"/>
      <c r="AV8" s="46"/>
      <c r="AW8" s="46"/>
      <c r="AX8" s="46"/>
      <c r="AY8" s="46"/>
      <c r="AZ8" s="46"/>
      <c r="BA8" s="46"/>
      <c r="BB8" s="46">
        <f>データ!U6</f>
        <v>70.06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11.5</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8227</v>
      </c>
      <c r="AM10" s="51"/>
      <c r="AN10" s="51"/>
      <c r="AO10" s="51"/>
      <c r="AP10" s="51"/>
      <c r="AQ10" s="51"/>
      <c r="AR10" s="51"/>
      <c r="AS10" s="51"/>
      <c r="AT10" s="46">
        <f>データ!W6</f>
        <v>3.35</v>
      </c>
      <c r="AU10" s="46"/>
      <c r="AV10" s="46"/>
      <c r="AW10" s="46"/>
      <c r="AX10" s="46"/>
      <c r="AY10" s="46"/>
      <c r="AZ10" s="46"/>
      <c r="BA10" s="46"/>
      <c r="BB10" s="46">
        <f>データ!X6</f>
        <v>2455.8200000000002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43</v>
      </c>
      <c r="O86" s="26" t="str">
        <f>データ!EO6</f>
        <v>【0.16】</v>
      </c>
    </row>
  </sheetData>
  <sheetProtection algorithmName="SHA-512" hashValue="/rtPrbFHdDaW2+P5wcmJUJSt8hVLUTP6W1y+OEIzYnZfgO/NbUBnn++AIkZp2NzHPCYlIa0k/uxB/U9zulgVnQ==" saltValue="hsAgg63szsB/bI3Ffwr/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302066</v>
      </c>
      <c r="D6" s="33">
        <f t="shared" si="3"/>
        <v>47</v>
      </c>
      <c r="E6" s="33">
        <f t="shared" si="3"/>
        <v>17</v>
      </c>
      <c r="F6" s="33">
        <f t="shared" si="3"/>
        <v>5</v>
      </c>
      <c r="G6" s="33">
        <f t="shared" si="3"/>
        <v>0</v>
      </c>
      <c r="H6" s="33" t="str">
        <f t="shared" si="3"/>
        <v>和歌山県　田辺市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11.5</v>
      </c>
      <c r="Q6" s="34">
        <f t="shared" si="3"/>
        <v>100</v>
      </c>
      <c r="R6" s="34">
        <f t="shared" si="3"/>
        <v>3850</v>
      </c>
      <c r="S6" s="34">
        <f t="shared" si="3"/>
        <v>71947</v>
      </c>
      <c r="T6" s="34">
        <f t="shared" si="3"/>
        <v>1026.9100000000001</v>
      </c>
      <c r="U6" s="34">
        <f t="shared" si="3"/>
        <v>70.06</v>
      </c>
      <c r="V6" s="34">
        <f t="shared" si="3"/>
        <v>8227</v>
      </c>
      <c r="W6" s="34">
        <f t="shared" si="3"/>
        <v>3.35</v>
      </c>
      <c r="X6" s="34">
        <f t="shared" si="3"/>
        <v>2455.8200000000002</v>
      </c>
      <c r="Y6" s="35">
        <f>IF(Y7="",NA(),Y7)</f>
        <v>56.72</v>
      </c>
      <c r="Z6" s="35">
        <f t="shared" ref="Z6:AH6" si="4">IF(Z7="",NA(),Z7)</f>
        <v>96.22</v>
      </c>
      <c r="AA6" s="35">
        <f t="shared" si="4"/>
        <v>96.14</v>
      </c>
      <c r="AB6" s="35">
        <f t="shared" si="4"/>
        <v>96.08</v>
      </c>
      <c r="AC6" s="35">
        <f t="shared" si="4"/>
        <v>95.51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1056.48</v>
      </c>
      <c r="BG6" s="35">
        <f t="shared" ref="BG6:BO6" si="7">IF(BG7="",NA(),BG7)</f>
        <v>2.88</v>
      </c>
      <c r="BH6" s="35">
        <f t="shared" si="7"/>
        <v>2.59</v>
      </c>
      <c r="BI6" s="34">
        <f t="shared" si="7"/>
        <v>0</v>
      </c>
      <c r="BJ6" s="35">
        <f t="shared" si="7"/>
        <v>1.63</v>
      </c>
      <c r="BK6" s="35">
        <f t="shared" si="7"/>
        <v>974.93</v>
      </c>
      <c r="BL6" s="35">
        <f t="shared" si="7"/>
        <v>855.8</v>
      </c>
      <c r="BM6" s="35">
        <f t="shared" si="7"/>
        <v>789.46</v>
      </c>
      <c r="BN6" s="35">
        <f t="shared" si="7"/>
        <v>826.83</v>
      </c>
      <c r="BO6" s="35">
        <f t="shared" si="7"/>
        <v>867.83</v>
      </c>
      <c r="BP6" s="34" t="str">
        <f>IF(BP7="","",IF(BP7="-","【-】","【"&amp;SUBSTITUTE(TEXT(BP7,"#,##0.00"),"-","△")&amp;"】"))</f>
        <v>【832.52】</v>
      </c>
      <c r="BQ6" s="35">
        <f>IF(BQ7="",NA(),BQ7)</f>
        <v>33.61</v>
      </c>
      <c r="BR6" s="35">
        <f t="shared" ref="BR6:BZ6" si="8">IF(BR7="",NA(),BR7)</f>
        <v>70.14</v>
      </c>
      <c r="BS6" s="35">
        <f t="shared" si="8"/>
        <v>75.3</v>
      </c>
      <c r="BT6" s="35">
        <f t="shared" si="8"/>
        <v>71.510000000000005</v>
      </c>
      <c r="BU6" s="35">
        <f t="shared" si="8"/>
        <v>74</v>
      </c>
      <c r="BV6" s="35">
        <f t="shared" si="8"/>
        <v>55.32</v>
      </c>
      <c r="BW6" s="35">
        <f t="shared" si="8"/>
        <v>59.8</v>
      </c>
      <c r="BX6" s="35">
        <f t="shared" si="8"/>
        <v>57.77</v>
      </c>
      <c r="BY6" s="35">
        <f t="shared" si="8"/>
        <v>57.31</v>
      </c>
      <c r="BZ6" s="35">
        <f t="shared" si="8"/>
        <v>57.08</v>
      </c>
      <c r="CA6" s="34" t="str">
        <f>IF(CA7="","",IF(CA7="-","【-】","【"&amp;SUBSTITUTE(TEXT(CA7,"#,##0.00"),"-","△")&amp;"】"))</f>
        <v>【60.94】</v>
      </c>
      <c r="CB6" s="35">
        <f>IF(CB7="",NA(),CB7)</f>
        <v>440.34</v>
      </c>
      <c r="CC6" s="35">
        <f t="shared" ref="CC6:CK6" si="9">IF(CC7="",NA(),CC7)</f>
        <v>213.39</v>
      </c>
      <c r="CD6" s="35">
        <f t="shared" si="9"/>
        <v>212.47</v>
      </c>
      <c r="CE6" s="35">
        <f t="shared" si="9"/>
        <v>225.63</v>
      </c>
      <c r="CF6" s="35">
        <f t="shared" si="9"/>
        <v>215.87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46.42</v>
      </c>
      <c r="CN6" s="35">
        <f t="shared" ref="CN6:CV6" si="10">IF(CN7="",NA(),CN7)</f>
        <v>46.11</v>
      </c>
      <c r="CO6" s="35">
        <f t="shared" si="10"/>
        <v>45.93</v>
      </c>
      <c r="CP6" s="35">
        <f t="shared" si="10"/>
        <v>44.48</v>
      </c>
      <c r="CQ6" s="35">
        <f t="shared" si="10"/>
        <v>44.51</v>
      </c>
      <c r="CR6" s="35">
        <f t="shared" si="10"/>
        <v>60.65</v>
      </c>
      <c r="CS6" s="35">
        <f t="shared" si="10"/>
        <v>51.75</v>
      </c>
      <c r="CT6" s="35">
        <f t="shared" si="10"/>
        <v>50.68</v>
      </c>
      <c r="CU6" s="35">
        <f t="shared" si="10"/>
        <v>50.14</v>
      </c>
      <c r="CV6" s="35">
        <f t="shared" si="10"/>
        <v>54.83</v>
      </c>
      <c r="CW6" s="34" t="str">
        <f>IF(CW7="","",IF(CW7="-","【-】","【"&amp;SUBSTITUTE(TEXT(CW7,"#,##0.00"),"-","△")&amp;"】"))</f>
        <v>【54.84】</v>
      </c>
      <c r="CX6" s="35">
        <f>IF(CX7="",NA(),CX7)</f>
        <v>81.87</v>
      </c>
      <c r="CY6" s="35">
        <f t="shared" ref="CY6:DG6" si="11">IF(CY7="",NA(),CY7)</f>
        <v>82.06</v>
      </c>
      <c r="CZ6" s="35">
        <f t="shared" si="11"/>
        <v>82.35</v>
      </c>
      <c r="DA6" s="35">
        <f t="shared" si="11"/>
        <v>82.36</v>
      </c>
      <c r="DB6" s="35">
        <f t="shared" si="11"/>
        <v>82.68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302066</v>
      </c>
      <c r="D7" s="37">
        <v>47</v>
      </c>
      <c r="E7" s="37">
        <v>17</v>
      </c>
      <c r="F7" s="37">
        <v>5</v>
      </c>
      <c r="G7" s="37">
        <v>0</v>
      </c>
      <c r="H7" s="37" t="s">
        <v>99</v>
      </c>
      <c r="I7" s="37" t="s">
        <v>100</v>
      </c>
      <c r="J7" s="37" t="s">
        <v>101</v>
      </c>
      <c r="K7" s="37" t="s">
        <v>102</v>
      </c>
      <c r="L7" s="37" t="s">
        <v>103</v>
      </c>
      <c r="M7" s="37" t="s">
        <v>104</v>
      </c>
      <c r="N7" s="38" t="s">
        <v>105</v>
      </c>
      <c r="O7" s="38" t="s">
        <v>106</v>
      </c>
      <c r="P7" s="38">
        <v>11.5</v>
      </c>
      <c r="Q7" s="38">
        <v>100</v>
      </c>
      <c r="R7" s="38">
        <v>3850</v>
      </c>
      <c r="S7" s="38">
        <v>71947</v>
      </c>
      <c r="T7" s="38">
        <v>1026.9100000000001</v>
      </c>
      <c r="U7" s="38">
        <v>70.06</v>
      </c>
      <c r="V7" s="38">
        <v>8227</v>
      </c>
      <c r="W7" s="38">
        <v>3.35</v>
      </c>
      <c r="X7" s="38">
        <v>2455.8200000000002</v>
      </c>
      <c r="Y7" s="38">
        <v>56.72</v>
      </c>
      <c r="Z7" s="38">
        <v>96.22</v>
      </c>
      <c r="AA7" s="38">
        <v>96.14</v>
      </c>
      <c r="AB7" s="38">
        <v>96.08</v>
      </c>
      <c r="AC7" s="38">
        <v>95.51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1056.48</v>
      </c>
      <c r="BG7" s="38">
        <v>2.88</v>
      </c>
      <c r="BH7" s="38">
        <v>2.59</v>
      </c>
      <c r="BI7" s="38">
        <v>0</v>
      </c>
      <c r="BJ7" s="38">
        <v>1.63</v>
      </c>
      <c r="BK7" s="38">
        <v>974.93</v>
      </c>
      <c r="BL7" s="38">
        <v>855.8</v>
      </c>
      <c r="BM7" s="38">
        <v>789.46</v>
      </c>
      <c r="BN7" s="38">
        <v>826.83</v>
      </c>
      <c r="BO7" s="38">
        <v>867.83</v>
      </c>
      <c r="BP7" s="38">
        <v>832.52</v>
      </c>
      <c r="BQ7" s="38">
        <v>33.61</v>
      </c>
      <c r="BR7" s="38">
        <v>70.14</v>
      </c>
      <c r="BS7" s="38">
        <v>75.3</v>
      </c>
      <c r="BT7" s="38">
        <v>71.510000000000005</v>
      </c>
      <c r="BU7" s="38">
        <v>74</v>
      </c>
      <c r="BV7" s="38">
        <v>55.32</v>
      </c>
      <c r="BW7" s="38">
        <v>59.8</v>
      </c>
      <c r="BX7" s="38">
        <v>57.77</v>
      </c>
      <c r="BY7" s="38">
        <v>57.31</v>
      </c>
      <c r="BZ7" s="38">
        <v>57.08</v>
      </c>
      <c r="CA7" s="38">
        <v>60.94</v>
      </c>
      <c r="CB7" s="38">
        <v>440.34</v>
      </c>
      <c r="CC7" s="38">
        <v>213.39</v>
      </c>
      <c r="CD7" s="38">
        <v>212.47</v>
      </c>
      <c r="CE7" s="38">
        <v>225.63</v>
      </c>
      <c r="CF7" s="38">
        <v>215.87</v>
      </c>
      <c r="CG7" s="38">
        <v>283.17</v>
      </c>
      <c r="CH7" s="38">
        <v>263.76</v>
      </c>
      <c r="CI7" s="38">
        <v>274.35000000000002</v>
      </c>
      <c r="CJ7" s="38">
        <v>273.52</v>
      </c>
      <c r="CK7" s="38">
        <v>274.99</v>
      </c>
      <c r="CL7" s="38">
        <v>253.04</v>
      </c>
      <c r="CM7" s="38">
        <v>46.42</v>
      </c>
      <c r="CN7" s="38">
        <v>46.11</v>
      </c>
      <c r="CO7" s="38">
        <v>45.93</v>
      </c>
      <c r="CP7" s="38">
        <v>44.48</v>
      </c>
      <c r="CQ7" s="38">
        <v>44.51</v>
      </c>
      <c r="CR7" s="38">
        <v>60.65</v>
      </c>
      <c r="CS7" s="38">
        <v>51.75</v>
      </c>
      <c r="CT7" s="38">
        <v>50.68</v>
      </c>
      <c r="CU7" s="38">
        <v>50.14</v>
      </c>
      <c r="CV7" s="38">
        <v>54.83</v>
      </c>
      <c r="CW7" s="38">
        <v>54.84</v>
      </c>
      <c r="CX7" s="38">
        <v>81.87</v>
      </c>
      <c r="CY7" s="38">
        <v>82.06</v>
      </c>
      <c r="CZ7" s="38">
        <v>82.35</v>
      </c>
      <c r="DA7" s="38">
        <v>82.36</v>
      </c>
      <c r="DB7" s="38">
        <v>82.68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dcterms:created xsi:type="dcterms:W3CDTF">2021-12-03T08:00:14Z</dcterms:created>
  <dcterms:modified xsi:type="dcterms:W3CDTF">2022-01-26T09:09:57Z</dcterms:modified>
  <cp:category/>
</cp:coreProperties>
</file>