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20.0.21\tanabelg\040800財政課\財政係\調査\公営企業\公営企業経営比較分析\2024.1.16【2.9(金)〆】経営比較分析表（令和４年度決算）分析等\03.県提出\"/>
    </mc:Choice>
  </mc:AlternateContent>
  <xr:revisionPtr revIDLastSave="0" documentId="13_ncr:1_{A5A402D9-2F55-4527-B5FC-3782F751D80F}" xr6:coauthVersionLast="47" xr6:coauthVersionMax="47" xr10:uidLastSave="{00000000-0000-0000-0000-000000000000}"/>
  <workbookProtection workbookAlgorithmName="SHA-512" workbookHashValue="lw/zP4G6ouEaTjQ0Qs98Em2FQzhddLVoNNwhoTGQRefqgLEa4rAhOxl1jzOpYup5wQTLRHr1PJWqM/rCQ7KJJg==" workbookSaltValue="g0Jq2ivYygxks4YkKF95h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<sst xmlns="http://schemas.openxmlformats.org/spreadsheetml/2006/main" count="228" uniqueCount="113">
  <si>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</si>
  <si>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</si>
  <si>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</si>
  <si>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</si>
  <si>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</si>
  <si>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</si>
  <si>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</si>
  <si>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</si>
  <si>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</si>
  <si>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</si>
  <si>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</si>
  <si>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</si>
  <si>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</si>
  <si>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</si>
  <si>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</si>
  <si>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</si>
  <si>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</si>
  <si>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</si>
  <si>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</si>
  <si>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</si>
  <si>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</si>
  <si>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</si>
  <si>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</si>
  <si>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</si>
  <si>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</si>
  <si>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</si>
  <si>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</si>
  <si>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</si>
  <si>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</si>
  <si>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</si>
  <si>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</si>
  <si>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</si>
  <si>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</si>
  <si>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</si>
  <si>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</si>
  <si>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</si>
  <si>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</si>
  <si>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</si>
  <si>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</si>
  <si>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</si>
  <si>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</si>
  <si>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</si>
  <si>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</si>
  <si>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</si>
  <si>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</si>
  <si>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</si>
  <si>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</si>
  <si>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</si>
  <si>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</si>
  <si>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</si>
  <si>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</si>
  <si>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</si>
  <si>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</si>
  <si>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</si>
  <si>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</si>
  <si>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</si>
  <si>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</si>
  <si>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</si>
  <si>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</si>
  <si>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</si>
  <si>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</si>
  <si>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</si>
  <si>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</si>
  <si>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</si>
  <si>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</si>
  <si>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</si>
  <si>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</si>
  <si>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</si>
  <si>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</si>
  <si>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</si>
  <si>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</si>
  <si>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</si>
  <si>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</si>
  <si>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</si>
  <si>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</si>
  <si>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</si>
  <si>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</si>
  <si>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</si>
  <si>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</si>
  <si>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</si>
  <si>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</si>
  <si>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</si>
  <si>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</si>
  <si>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</si>
  <si>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</si>
  <si>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</si>
  <si>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</si>
  <si>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</si>
  <si>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</si>
  <si>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</si>
  <si>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</si>
  <si>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</si>
  <si>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</si>
  <si>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</si>
  <si>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</si>
  <si>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</si>
  <si>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</si>
  <si>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</si>
  <si>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</si>
  <si>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</si>
  <si>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</si>
  <si>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</si>
  <si>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</si>
  <si>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</si>
  <si>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</si>
  <si>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</si>
  <si>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</si>
  <si>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</si>
  <si>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</si>
  <si>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</si>
  <si>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有形固定資産減価償却率及び管路経年化率は、平成30年4月の簡易水道事業との統合により数値は改善していましたが、その後再び上昇傾向となっています。
　管路更新率は、年度によりばらつきがあり、平均値と比べて同水準のものや低いものがあり、管路更新の傾向としては低い状況となっています。
　上記のことから、老朽化の状況については、引き続き管路更新率の改善が必要であります。</t>
    <phoneticPr fontId="4"/>
  </si>
  <si>
    <t>　平成30年４月に簡易水道事業と統合したことにより、給水区域面積が広大となり、業務量や決算規模が大幅に増加しています。
　給水人口の減少や節水型機器の普及等から水道料金収入が減少傾向にあり、厳しい経営環境となっています。また、管路更新率の改善が課題であり、さらには、今後発生が想定される南海トラフ巨大地震等に係る津波・浸水対策が必要であり、現在着手しているところです。そのことが経営に与える影響を踏まえ、計画的かつ効率的な資本投入による管路等各施設の更新に取り組むとともに、経営の健全性を維持しながら、安全で安定した水の供給に努めてまいります。</t>
    <rPh sb="164" eb="166">
      <t>ヒツヨウ</t>
    </rPh>
    <rPh sb="170" eb="172">
      <t>ゲンザイ</t>
    </rPh>
    <rPh sb="172" eb="174">
      <t>チャクシュ</t>
    </rPh>
    <phoneticPr fontId="4"/>
  </si>
  <si>
    <t>　経常収支比率は、100％を超え、平均値を上回る状況が続いており、給水収益は減少傾向にあるものの、維持管理費や支払利息等の費用を十分賄える状態が続いています。
　また、累積欠損金は発生していません。
　流動比率は、100％を大きく上回っており、平均値と比べても依然として高い傾向が続いており、支払能力が高い状態を維持しています。
　企業債残高対給水収益比率は、平成30年４月の簡易水道事業との統合により、簡易水道事業債未償還残高を引き継いだことに伴い大幅に増加しましたが、平均値より低くなっています。
　料金回収率は、前年度より若干悪化しているが、平均値より高く100％を超える状況が続いており、給水に係る費用が、十分給水収益で賄えている状況です。
　給水原価は、平均値より低い数値を維持しており、支払利息等の費用の削減等により、有収水量1㎥に対する費用は低くなっています。
　施設利用率は、平均値より高く、施設の利用は高い状況が続いています。
　有収率は、前年度より若干改善しているものの、依然として平均値より低い状況であることから、効率性を高めるため、原因と考えられる漏水箇所の発見修理や計画的な老朽管の更新に取り組む必要があります。
　上記のことから、経営の健全性については、健全な経営状況が維持されていますが、効率性については、有収率の改善が必要であります。</t>
    <rPh sb="17" eb="20">
      <t>ヘイキンチ</t>
    </rPh>
    <rPh sb="21" eb="23">
      <t>ウワマワ</t>
    </rPh>
    <rPh sb="264" eb="266">
      <t>ジャッカン</t>
    </rPh>
    <rPh sb="266" eb="268">
      <t>アッカ</t>
    </rPh>
    <rPh sb="429" eb="432">
      <t>ゼンネンド</t>
    </rPh>
    <rPh sb="434" eb="436">
      <t>ジャッカン</t>
    </rPh>
    <rPh sb="436" eb="438">
      <t>カイゼン</t>
    </rPh>
    <rPh sb="446" eb="448">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</si>
</sst>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0.31</c:v>
                </c:pt>
                <c:pt idx="1">
                  <c:v>0.46</c:v>
                </c:pt>
                <c:pt idx="2">
                  <c:v>0.28999999999999998</c:v>
                </c:pt>
                <c:pt idx="3">
                  <c:v>0.36</c:v>
                </c:pt>
                <c:pt idx="4">
                  <c:v>0.39</c:v>
                </c:pt>
              </c:numCache>
            </c:numRef>
          </c:val>
          <c:extLst>
            <c:ext xmlns:c16="http://schemas.microsoft.com/office/drawing/2014/chart" uri="{C3380CC4-5D6E-409C-BE32-E72D297353CC}">
              <c16:uniqueId val="{00000000-4A6C-457F-95A0-1CE58ED6A83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4A6C-457F-95A0-1CE58ED6A83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68.13</c:v>
                </c:pt>
                <c:pt idx="1">
                  <c:v>66.13</c:v>
                </c:pt>
                <c:pt idx="2">
                  <c:v>66.48</c:v>
                </c:pt>
                <c:pt idx="3">
                  <c:v>87.92</c:v>
                </c:pt>
                <c:pt idx="4">
                  <c:v>86.17</c:v>
                </c:pt>
              </c:numCache>
            </c:numRef>
          </c:val>
          <c:extLst>
            <c:ext xmlns:c16="http://schemas.microsoft.com/office/drawing/2014/chart" uri="{C3380CC4-5D6E-409C-BE32-E72D297353CC}">
              <c16:uniqueId val="{00000000-7F04-445D-9BBC-F5FDD8D9205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7F04-445D-9BBC-F5FDD8D9205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86.26</c:v>
                </c:pt>
                <c:pt idx="1">
                  <c:v>87.3</c:v>
                </c:pt>
                <c:pt idx="2">
                  <c:v>86.07</c:v>
                </c:pt>
                <c:pt idx="3">
                  <c:v>84.28</c:v>
                </c:pt>
                <c:pt idx="4">
                  <c:v>84.43</c:v>
                </c:pt>
              </c:numCache>
            </c:numRef>
          </c:val>
          <c:extLst>
            <c:ext xmlns:c16="http://schemas.microsoft.com/office/drawing/2014/chart" uri="{C3380CC4-5D6E-409C-BE32-E72D297353CC}">
              <c16:uniqueId val="{00000000-DC2A-4232-92EA-1CD0913B96B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DC2A-4232-92EA-1CD0913B96B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116.77</c:v>
                </c:pt>
                <c:pt idx="1">
                  <c:v>114.53</c:v>
                </c:pt>
                <c:pt idx="2">
                  <c:v>115.85</c:v>
                </c:pt>
                <c:pt idx="3">
                  <c:v>120.06</c:v>
                </c:pt>
                <c:pt idx="4">
                  <c:v>115.47</c:v>
                </c:pt>
              </c:numCache>
            </c:numRef>
          </c:val>
          <c:extLst>
            <c:ext xmlns:c16="http://schemas.microsoft.com/office/drawing/2014/chart" uri="{C3380CC4-5D6E-409C-BE32-E72D297353CC}">
              <c16:uniqueId val="{00000000-5AEF-4534-91B3-9C1D8B0FD48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5AEF-4534-91B3-9C1D8B0FD48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37.159999999999997</c:v>
                </c:pt>
                <c:pt idx="1">
                  <c:v>39.090000000000003</c:v>
                </c:pt>
                <c:pt idx="2">
                  <c:v>41.12</c:v>
                </c:pt>
                <c:pt idx="3">
                  <c:v>43.07</c:v>
                </c:pt>
                <c:pt idx="4">
                  <c:v>44.99</c:v>
                </c:pt>
              </c:numCache>
            </c:numRef>
          </c:val>
          <c:extLst>
            <c:ext xmlns:c16="http://schemas.microsoft.com/office/drawing/2014/chart" uri="{C3380CC4-5D6E-409C-BE32-E72D297353CC}">
              <c16:uniqueId val="{00000000-FF8C-4FF4-B547-82FAB63887C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FF8C-4FF4-B547-82FAB63887C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13.5</c:v>
                </c:pt>
                <c:pt idx="1">
                  <c:v>15.87</c:v>
                </c:pt>
                <c:pt idx="2">
                  <c:v>17.32</c:v>
                </c:pt>
                <c:pt idx="3">
                  <c:v>18.54</c:v>
                </c:pt>
                <c:pt idx="4">
                  <c:v>20.13</c:v>
                </c:pt>
              </c:numCache>
            </c:numRef>
          </c:val>
          <c:extLst>
            <c:ext xmlns:c16="http://schemas.microsoft.com/office/drawing/2014/chart" uri="{C3380CC4-5D6E-409C-BE32-E72D297353CC}">
              <c16:uniqueId val="{00000000-19EA-4D76-A78D-6155A7A0107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19EA-4D76-A78D-6155A7A0107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31-49F6-9291-B59B3279299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7731-49F6-9291-B59B3279299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558.4</c:v>
                </c:pt>
                <c:pt idx="1">
                  <c:v>466.22</c:v>
                </c:pt>
                <c:pt idx="2">
                  <c:v>518.65</c:v>
                </c:pt>
                <c:pt idx="3">
                  <c:v>524.83000000000004</c:v>
                </c:pt>
                <c:pt idx="4">
                  <c:v>537.74</c:v>
                </c:pt>
              </c:numCache>
            </c:numRef>
          </c:val>
          <c:extLst>
            <c:ext xmlns:c16="http://schemas.microsoft.com/office/drawing/2014/chart" uri="{C3380CC4-5D6E-409C-BE32-E72D297353CC}">
              <c16:uniqueId val="{00000000-3356-4C48-9758-671E0A426D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3356-4C48-9758-671E0A426D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311.86</c:v>
                </c:pt>
                <c:pt idx="1">
                  <c:v>297.54000000000002</c:v>
                </c:pt>
                <c:pt idx="2">
                  <c:v>295.54000000000002</c:v>
                </c:pt>
                <c:pt idx="3">
                  <c:v>289.92</c:v>
                </c:pt>
                <c:pt idx="4">
                  <c:v>284.87</c:v>
                </c:pt>
              </c:numCache>
            </c:numRef>
          </c:val>
          <c:extLst>
            <c:ext xmlns:c16="http://schemas.microsoft.com/office/drawing/2014/chart" uri="{C3380CC4-5D6E-409C-BE32-E72D297353CC}">
              <c16:uniqueId val="{00000000-6BF8-42BE-A5EA-E674FECA60B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6BF8-42BE-A5EA-E674FECA60B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110.79</c:v>
                </c:pt>
                <c:pt idx="1">
                  <c:v>113.28</c:v>
                </c:pt>
                <c:pt idx="2">
                  <c:v>113.34</c:v>
                </c:pt>
                <c:pt idx="3">
                  <c:v>119.27</c:v>
                </c:pt>
                <c:pt idx="4">
                  <c:v>112.84</c:v>
                </c:pt>
              </c:numCache>
            </c:numRef>
          </c:val>
          <c:extLst>
            <c:ext xmlns:c16="http://schemas.microsoft.com/office/drawing/2014/chart" uri="{C3380CC4-5D6E-409C-BE32-E72D297353CC}">
              <c16:uniqueId val="{00000000-EE7B-478D-8CDD-0E22DF635D4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EE7B-478D-8CDD-0E22DF635D4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138.96</c:v>
                </c:pt>
                <c:pt idx="1">
                  <c:v>136.24</c:v>
                </c:pt>
                <c:pt idx="2">
                  <c:v>134.72</c:v>
                </c:pt>
                <c:pt idx="3">
                  <c:v>128.72999999999999</c:v>
                </c:pt>
                <c:pt idx="4">
                  <c:v>136.87</c:v>
                </c:pt>
              </c:numCache>
            </c:numRef>
          </c:val>
          <c:extLst>
            <c:ext xmlns:c16="http://schemas.microsoft.com/office/drawing/2014/chart" uri="{C3380CC4-5D6E-409C-BE32-E72D297353CC}">
              <c16:uniqueId val="{00000000-4B15-458D-BB25-1FFA6F8C046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4B15-458D-BB25-1FFA6F8C046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6" zoomScale="90" zoomScaleNormal="90" workbookViewId="0">
      <selection activeCell="L12" sqref="L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田辺市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69716</v>
      </c>
      <c r="AM8" s="45"/>
      <c r="AN8" s="45"/>
      <c r="AO8" s="45"/>
      <c r="AP8" s="45"/>
      <c r="AQ8" s="45"/>
      <c r="AR8" s="45"/>
      <c r="AS8" s="45"/>
      <c r="AT8" s="46">
        <f>データ!$S$6</f>
        <v>1026.9100000000001</v>
      </c>
      <c r="AU8" s="47"/>
      <c r="AV8" s="47"/>
      <c r="AW8" s="47"/>
      <c r="AX8" s="47"/>
      <c r="AY8" s="47"/>
      <c r="AZ8" s="47"/>
      <c r="BA8" s="47"/>
      <c r="BB8" s="48">
        <f>データ!$T$6</f>
        <v>67.89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78.180000000000007</v>
      </c>
      <c r="J10" s="47"/>
      <c r="K10" s="47"/>
      <c r="L10" s="47"/>
      <c r="M10" s="47"/>
      <c r="N10" s="47"/>
      <c r="O10" s="81"/>
      <c r="P10" s="48">
        <f>データ!$P$6</f>
        <v>95.37</v>
      </c>
      <c r="Q10" s="48"/>
      <c r="R10" s="48"/>
      <c r="S10" s="48"/>
      <c r="T10" s="48"/>
      <c r="U10" s="48"/>
      <c r="V10" s="48"/>
      <c r="W10" s="45">
        <f>データ!$Q$6</f>
        <v>2200</v>
      </c>
      <c r="X10" s="45"/>
      <c r="Y10" s="45"/>
      <c r="Z10" s="45"/>
      <c r="AA10" s="45"/>
      <c r="AB10" s="45"/>
      <c r="AC10" s="45"/>
      <c r="AD10" s="2"/>
      <c r="AE10" s="2"/>
      <c r="AF10" s="2"/>
      <c r="AG10" s="2"/>
      <c r="AH10" s="2"/>
      <c r="AI10" s="2"/>
      <c r="AJ10" s="2"/>
      <c r="AK10" s="2"/>
      <c r="AL10" s="45">
        <f>データ!$U$6</f>
        <v>65951</v>
      </c>
      <c r="AM10" s="45"/>
      <c r="AN10" s="45"/>
      <c r="AO10" s="45"/>
      <c r="AP10" s="45"/>
      <c r="AQ10" s="45"/>
      <c r="AR10" s="45"/>
      <c r="AS10" s="45"/>
      <c r="AT10" s="46">
        <f>データ!$V$6</f>
        <v>99.37</v>
      </c>
      <c r="AU10" s="47"/>
      <c r="AV10" s="47"/>
      <c r="AW10" s="47"/>
      <c r="AX10" s="47"/>
      <c r="AY10" s="47"/>
      <c r="AZ10" s="47"/>
      <c r="BA10" s="47"/>
      <c r="BB10" s="48">
        <f>データ!$W$6</f>
        <v>663.69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RUCiblY58iN2hhNTqTmPdQjz407Aru6HlSg8IqOQJznVZlIkaBIjdkPba8IkMYZjLS0+ZN6xoep+OaJBs93GwQ==" saltValue="gnc3OuCwYg/VzpkzLyw+v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302066</v>
      </c>
      <c r="D6" s="20">
        <f t="shared" si="3"/>
        <v>46</v>
      </c>
      <c r="E6" s="20">
        <f t="shared" si="3"/>
        <v>1</v>
      </c>
      <c r="F6" s="20">
        <f t="shared" si="3"/>
        <v>0</v>
      </c>
      <c r="G6" s="20">
        <f t="shared" si="3"/>
        <v>1</v>
      </c>
      <c r="H6" s="20" t="str">
        <f t="shared" si="3"/>
        <v>和歌山県　田辺市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78.180000000000007</v>
      </c>
      <c r="P6" s="21">
        <f t="shared" si="3"/>
        <v>95.37</v>
      </c>
      <c r="Q6" s="21">
        <f t="shared" si="3"/>
        <v>2200</v>
      </c>
      <c r="R6" s="21">
        <f t="shared" si="3"/>
        <v>69716</v>
      </c>
      <c r="S6" s="21">
        <f t="shared" si="3"/>
        <v>1026.9100000000001</v>
      </c>
      <c r="T6" s="21">
        <f t="shared" si="3"/>
        <v>67.89</v>
      </c>
      <c r="U6" s="21">
        <f t="shared" si="3"/>
        <v>65951</v>
      </c>
      <c r="V6" s="21">
        <f t="shared" si="3"/>
        <v>99.37</v>
      </c>
      <c r="W6" s="21">
        <f t="shared" si="3"/>
        <v>663.69</v>
      </c>
      <c r="X6" s="22">
        <f>IF(X7="",NA(),X7)</f>
        <v>116.77</v>
      </c>
      <c r="Y6" s="22">
        <f t="shared" ref="Y6:AG6" si="4">IF(Y7="",NA(),Y7)</f>
        <v>114.53</v>
      </c>
      <c r="Z6" s="22">
        <f t="shared" si="4"/>
        <v>115.85</v>
      </c>
      <c r="AA6" s="22">
        <f t="shared" si="4"/>
        <v>120.06</v>
      </c>
      <c r="AB6" s="22">
        <f t="shared" si="4"/>
        <v>115.47</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558.4</v>
      </c>
      <c r="AU6" s="22">
        <f t="shared" ref="AU6:BC6" si="6">IF(AU7="",NA(),AU7)</f>
        <v>466.22</v>
      </c>
      <c r="AV6" s="22">
        <f t="shared" si="6"/>
        <v>518.65</v>
      </c>
      <c r="AW6" s="22">
        <f t="shared" si="6"/>
        <v>524.83000000000004</v>
      </c>
      <c r="AX6" s="22">
        <f t="shared" si="6"/>
        <v>537.74</v>
      </c>
      <c r="AY6" s="22">
        <f t="shared" si="6"/>
        <v>349.83</v>
      </c>
      <c r="AZ6" s="22">
        <f t="shared" si="6"/>
        <v>360.86</v>
      </c>
      <c r="BA6" s="22">
        <f t="shared" si="6"/>
        <v>350.79</v>
      </c>
      <c r="BB6" s="22">
        <f t="shared" si="6"/>
        <v>354.57</v>
      </c>
      <c r="BC6" s="22">
        <f t="shared" si="6"/>
        <v>357.74</v>
      </c>
      <c r="BD6" s="21" t="str">
        <f>IF(BD7="","",IF(BD7="-","【-】","【"&amp;SUBSTITUTE(TEXT(BD7,"#,##0.00"),"-","△")&amp;"】"))</f>
        <v>【252.29】</v>
      </c>
      <c r="BE6" s="22">
        <f>IF(BE7="",NA(),BE7)</f>
        <v>311.86</v>
      </c>
      <c r="BF6" s="22">
        <f t="shared" ref="BF6:BN6" si="7">IF(BF7="",NA(),BF7)</f>
        <v>297.54000000000002</v>
      </c>
      <c r="BG6" s="22">
        <f t="shared" si="7"/>
        <v>295.54000000000002</v>
      </c>
      <c r="BH6" s="22">
        <f t="shared" si="7"/>
        <v>289.92</v>
      </c>
      <c r="BI6" s="22">
        <f t="shared" si="7"/>
        <v>284.87</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110.79</v>
      </c>
      <c r="BQ6" s="22">
        <f t="shared" ref="BQ6:BY6" si="8">IF(BQ7="",NA(),BQ7)</f>
        <v>113.28</v>
      </c>
      <c r="BR6" s="22">
        <f t="shared" si="8"/>
        <v>113.34</v>
      </c>
      <c r="BS6" s="22">
        <f t="shared" si="8"/>
        <v>119.27</v>
      </c>
      <c r="BT6" s="22">
        <f t="shared" si="8"/>
        <v>112.84</v>
      </c>
      <c r="BU6" s="22">
        <f t="shared" si="8"/>
        <v>103.54</v>
      </c>
      <c r="BV6" s="22">
        <f t="shared" si="8"/>
        <v>103.32</v>
      </c>
      <c r="BW6" s="22">
        <f t="shared" si="8"/>
        <v>100.85</v>
      </c>
      <c r="BX6" s="22">
        <f t="shared" si="8"/>
        <v>103.79</v>
      </c>
      <c r="BY6" s="22">
        <f t="shared" si="8"/>
        <v>98.3</v>
      </c>
      <c r="BZ6" s="21" t="str">
        <f>IF(BZ7="","",IF(BZ7="-","【-】","【"&amp;SUBSTITUTE(TEXT(BZ7,"#,##0.00"),"-","△")&amp;"】"))</f>
        <v>【97.47】</v>
      </c>
      <c r="CA6" s="22">
        <f>IF(CA7="",NA(),CA7)</f>
        <v>138.96</v>
      </c>
      <c r="CB6" s="22">
        <f t="shared" ref="CB6:CJ6" si="9">IF(CB7="",NA(),CB7)</f>
        <v>136.24</v>
      </c>
      <c r="CC6" s="22">
        <f t="shared" si="9"/>
        <v>134.72</v>
      </c>
      <c r="CD6" s="22">
        <f t="shared" si="9"/>
        <v>128.72999999999999</v>
      </c>
      <c r="CE6" s="22">
        <f t="shared" si="9"/>
        <v>136.87</v>
      </c>
      <c r="CF6" s="22">
        <f t="shared" si="9"/>
        <v>167.46</v>
      </c>
      <c r="CG6" s="22">
        <f t="shared" si="9"/>
        <v>168.56</v>
      </c>
      <c r="CH6" s="22">
        <f t="shared" si="9"/>
        <v>167.1</v>
      </c>
      <c r="CI6" s="22">
        <f t="shared" si="9"/>
        <v>167.86</v>
      </c>
      <c r="CJ6" s="22">
        <f t="shared" si="9"/>
        <v>173.68</v>
      </c>
      <c r="CK6" s="21" t="str">
        <f>IF(CK7="","",IF(CK7="-","【-】","【"&amp;SUBSTITUTE(TEXT(CK7,"#,##0.00"),"-","△")&amp;"】"))</f>
        <v>【174.75】</v>
      </c>
      <c r="CL6" s="22">
        <f>IF(CL7="",NA(),CL7)</f>
        <v>68.13</v>
      </c>
      <c r="CM6" s="22">
        <f t="shared" ref="CM6:CU6" si="10">IF(CM7="",NA(),CM7)</f>
        <v>66.13</v>
      </c>
      <c r="CN6" s="22">
        <f t="shared" si="10"/>
        <v>66.48</v>
      </c>
      <c r="CO6" s="22">
        <f t="shared" si="10"/>
        <v>87.92</v>
      </c>
      <c r="CP6" s="22">
        <f t="shared" si="10"/>
        <v>86.17</v>
      </c>
      <c r="CQ6" s="22">
        <f t="shared" si="10"/>
        <v>59.46</v>
      </c>
      <c r="CR6" s="22">
        <f t="shared" si="10"/>
        <v>59.51</v>
      </c>
      <c r="CS6" s="22">
        <f t="shared" si="10"/>
        <v>59.91</v>
      </c>
      <c r="CT6" s="22">
        <f t="shared" si="10"/>
        <v>59.4</v>
      </c>
      <c r="CU6" s="22">
        <f t="shared" si="10"/>
        <v>59.24</v>
      </c>
      <c r="CV6" s="21" t="str">
        <f>IF(CV7="","",IF(CV7="-","【-】","【"&amp;SUBSTITUTE(TEXT(CV7,"#,##0.00"),"-","△")&amp;"】"))</f>
        <v>【59.97】</v>
      </c>
      <c r="CW6" s="22">
        <f>IF(CW7="",NA(),CW7)</f>
        <v>86.26</v>
      </c>
      <c r="CX6" s="22">
        <f t="shared" ref="CX6:DF6" si="11">IF(CX7="",NA(),CX7)</f>
        <v>87.3</v>
      </c>
      <c r="CY6" s="22">
        <f t="shared" si="11"/>
        <v>86.07</v>
      </c>
      <c r="CZ6" s="22">
        <f t="shared" si="11"/>
        <v>84.28</v>
      </c>
      <c r="DA6" s="22">
        <f t="shared" si="11"/>
        <v>84.43</v>
      </c>
      <c r="DB6" s="22">
        <f t="shared" si="11"/>
        <v>87.41</v>
      </c>
      <c r="DC6" s="22">
        <f t="shared" si="11"/>
        <v>87.08</v>
      </c>
      <c r="DD6" s="22">
        <f t="shared" si="11"/>
        <v>87.26</v>
      </c>
      <c r="DE6" s="22">
        <f t="shared" si="11"/>
        <v>87.57</v>
      </c>
      <c r="DF6" s="22">
        <f t="shared" si="11"/>
        <v>87.26</v>
      </c>
      <c r="DG6" s="21" t="str">
        <f>IF(DG7="","",IF(DG7="-","【-】","【"&amp;SUBSTITUTE(TEXT(DG7,"#,##0.00"),"-","△")&amp;"】"))</f>
        <v>【89.76】</v>
      </c>
      <c r="DH6" s="22">
        <f>IF(DH7="",NA(),DH7)</f>
        <v>37.159999999999997</v>
      </c>
      <c r="DI6" s="22">
        <f t="shared" ref="DI6:DQ6" si="12">IF(DI7="",NA(),DI7)</f>
        <v>39.090000000000003</v>
      </c>
      <c r="DJ6" s="22">
        <f t="shared" si="12"/>
        <v>41.12</v>
      </c>
      <c r="DK6" s="22">
        <f t="shared" si="12"/>
        <v>43.07</v>
      </c>
      <c r="DL6" s="22">
        <f t="shared" si="12"/>
        <v>44.99</v>
      </c>
      <c r="DM6" s="22">
        <f t="shared" si="12"/>
        <v>47.62</v>
      </c>
      <c r="DN6" s="22">
        <f t="shared" si="12"/>
        <v>48.55</v>
      </c>
      <c r="DO6" s="22">
        <f t="shared" si="12"/>
        <v>49.2</v>
      </c>
      <c r="DP6" s="22">
        <f t="shared" si="12"/>
        <v>50.01</v>
      </c>
      <c r="DQ6" s="22">
        <f t="shared" si="12"/>
        <v>50.99</v>
      </c>
      <c r="DR6" s="21" t="str">
        <f>IF(DR7="","",IF(DR7="-","【-】","【"&amp;SUBSTITUTE(TEXT(DR7,"#,##0.00"),"-","△")&amp;"】"))</f>
        <v>【51.51】</v>
      </c>
      <c r="DS6" s="22">
        <f>IF(DS7="",NA(),DS7)</f>
        <v>13.5</v>
      </c>
      <c r="DT6" s="22">
        <f t="shared" ref="DT6:EB6" si="13">IF(DT7="",NA(),DT7)</f>
        <v>15.87</v>
      </c>
      <c r="DU6" s="22">
        <f t="shared" si="13"/>
        <v>17.32</v>
      </c>
      <c r="DV6" s="22">
        <f t="shared" si="13"/>
        <v>18.54</v>
      </c>
      <c r="DW6" s="22">
        <f t="shared" si="13"/>
        <v>20.13</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0.31</v>
      </c>
      <c r="EE6" s="22">
        <f t="shared" ref="EE6:EM6" si="14">IF(EE7="",NA(),EE7)</f>
        <v>0.46</v>
      </c>
      <c r="EF6" s="22">
        <f t="shared" si="14"/>
        <v>0.28999999999999998</v>
      </c>
      <c r="EG6" s="22">
        <f t="shared" si="14"/>
        <v>0.36</v>
      </c>
      <c r="EH6" s="22">
        <f t="shared" si="14"/>
        <v>0.39</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302066</v>
      </c>
      <c r="D7" s="24">
        <v>46</v>
      </c>
      <c r="E7" s="24">
        <v>1</v>
      </c>
      <c r="F7" s="24">
        <v>0</v>
      </c>
      <c r="G7" s="24">
        <v>1</v>
      </c>
      <c r="H7" s="24" t="s">
        <v>93</v>
      </c>
      <c r="I7" s="24" t="s">
        <v>94</v>
      </c>
      <c r="J7" s="24" t="s">
        <v>95</v>
      </c>
      <c r="K7" s="24" t="s">
        <v>96</v>
      </c>
      <c r="L7" s="24" t="s">
        <v>97</v>
      </c>
      <c r="M7" s="24" t="s">
        <v>98</v>
      </c>
      <c r="N7" s="25" t="s">
        <v>99</v>
      </c>
      <c r="O7" s="25">
        <v>78.180000000000007</v>
      </c>
      <c r="P7" s="25">
        <v>95.37</v>
      </c>
      <c r="Q7" s="25">
        <v>2200</v>
      </c>
      <c r="R7" s="25">
        <v>69716</v>
      </c>
      <c r="S7" s="25">
        <v>1026.9100000000001</v>
      </c>
      <c r="T7" s="25">
        <v>67.89</v>
      </c>
      <c r="U7" s="25">
        <v>65951</v>
      </c>
      <c r="V7" s="25">
        <v>99.37</v>
      </c>
      <c r="W7" s="25">
        <v>663.69</v>
      </c>
      <c r="X7" s="25">
        <v>116.77</v>
      </c>
      <c r="Y7" s="25">
        <v>114.53</v>
      </c>
      <c r="Z7" s="25">
        <v>115.85</v>
      </c>
      <c r="AA7" s="25">
        <v>120.06</v>
      </c>
      <c r="AB7" s="25">
        <v>115.47</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558.4</v>
      </c>
      <c r="AU7" s="25">
        <v>466.22</v>
      </c>
      <c r="AV7" s="25">
        <v>518.65</v>
      </c>
      <c r="AW7" s="25">
        <v>524.83000000000004</v>
      </c>
      <c r="AX7" s="25">
        <v>537.74</v>
      </c>
      <c r="AY7" s="25">
        <v>349.83</v>
      </c>
      <c r="AZ7" s="25">
        <v>360.86</v>
      </c>
      <c r="BA7" s="25">
        <v>350.79</v>
      </c>
      <c r="BB7" s="25">
        <v>354.57</v>
      </c>
      <c r="BC7" s="25">
        <v>357.74</v>
      </c>
      <c r="BD7" s="25">
        <v>252.29</v>
      </c>
      <c r="BE7" s="25">
        <v>311.86</v>
      </c>
      <c r="BF7" s="25">
        <v>297.54000000000002</v>
      </c>
      <c r="BG7" s="25">
        <v>295.54000000000002</v>
      </c>
      <c r="BH7" s="25">
        <v>289.92</v>
      </c>
      <c r="BI7" s="25">
        <v>284.87</v>
      </c>
      <c r="BJ7" s="25">
        <v>314.87</v>
      </c>
      <c r="BK7" s="25">
        <v>309.27999999999997</v>
      </c>
      <c r="BL7" s="25">
        <v>322.92</v>
      </c>
      <c r="BM7" s="25">
        <v>303.45999999999998</v>
      </c>
      <c r="BN7" s="25">
        <v>307.27999999999997</v>
      </c>
      <c r="BO7" s="25">
        <v>268.07</v>
      </c>
      <c r="BP7" s="25">
        <v>110.79</v>
      </c>
      <c r="BQ7" s="25">
        <v>113.28</v>
      </c>
      <c r="BR7" s="25">
        <v>113.34</v>
      </c>
      <c r="BS7" s="25">
        <v>119.27</v>
      </c>
      <c r="BT7" s="25">
        <v>112.84</v>
      </c>
      <c r="BU7" s="25">
        <v>103.54</v>
      </c>
      <c r="BV7" s="25">
        <v>103.32</v>
      </c>
      <c r="BW7" s="25">
        <v>100.85</v>
      </c>
      <c r="BX7" s="25">
        <v>103.79</v>
      </c>
      <c r="BY7" s="25">
        <v>98.3</v>
      </c>
      <c r="BZ7" s="25">
        <v>97.47</v>
      </c>
      <c r="CA7" s="25">
        <v>138.96</v>
      </c>
      <c r="CB7" s="25">
        <v>136.24</v>
      </c>
      <c r="CC7" s="25">
        <v>134.72</v>
      </c>
      <c r="CD7" s="25">
        <v>128.72999999999999</v>
      </c>
      <c r="CE7" s="25">
        <v>136.87</v>
      </c>
      <c r="CF7" s="25">
        <v>167.46</v>
      </c>
      <c r="CG7" s="25">
        <v>168.56</v>
      </c>
      <c r="CH7" s="25">
        <v>167.1</v>
      </c>
      <c r="CI7" s="25">
        <v>167.86</v>
      </c>
      <c r="CJ7" s="25">
        <v>173.68</v>
      </c>
      <c r="CK7" s="25">
        <v>174.75</v>
      </c>
      <c r="CL7" s="25">
        <v>68.13</v>
      </c>
      <c r="CM7" s="25">
        <v>66.13</v>
      </c>
      <c r="CN7" s="25">
        <v>66.48</v>
      </c>
      <c r="CO7" s="25">
        <v>87.92</v>
      </c>
      <c r="CP7" s="25">
        <v>86.17</v>
      </c>
      <c r="CQ7" s="25">
        <v>59.46</v>
      </c>
      <c r="CR7" s="25">
        <v>59.51</v>
      </c>
      <c r="CS7" s="25">
        <v>59.91</v>
      </c>
      <c r="CT7" s="25">
        <v>59.4</v>
      </c>
      <c r="CU7" s="25">
        <v>59.24</v>
      </c>
      <c r="CV7" s="25">
        <v>59.97</v>
      </c>
      <c r="CW7" s="25">
        <v>86.26</v>
      </c>
      <c r="CX7" s="25">
        <v>87.3</v>
      </c>
      <c r="CY7" s="25">
        <v>86.07</v>
      </c>
      <c r="CZ7" s="25">
        <v>84.28</v>
      </c>
      <c r="DA7" s="25">
        <v>84.43</v>
      </c>
      <c r="DB7" s="25">
        <v>87.41</v>
      </c>
      <c r="DC7" s="25">
        <v>87.08</v>
      </c>
      <c r="DD7" s="25">
        <v>87.26</v>
      </c>
      <c r="DE7" s="25">
        <v>87.57</v>
      </c>
      <c r="DF7" s="25">
        <v>87.26</v>
      </c>
      <c r="DG7" s="25">
        <v>89.76</v>
      </c>
      <c r="DH7" s="25">
        <v>37.159999999999997</v>
      </c>
      <c r="DI7" s="25">
        <v>39.090000000000003</v>
      </c>
      <c r="DJ7" s="25">
        <v>41.12</v>
      </c>
      <c r="DK7" s="25">
        <v>43.07</v>
      </c>
      <c r="DL7" s="25">
        <v>44.99</v>
      </c>
      <c r="DM7" s="25">
        <v>47.62</v>
      </c>
      <c r="DN7" s="25">
        <v>48.55</v>
      </c>
      <c r="DO7" s="25">
        <v>49.2</v>
      </c>
      <c r="DP7" s="25">
        <v>50.01</v>
      </c>
      <c r="DQ7" s="25">
        <v>50.99</v>
      </c>
      <c r="DR7" s="25">
        <v>51.51</v>
      </c>
      <c r="DS7" s="25">
        <v>13.5</v>
      </c>
      <c r="DT7" s="25">
        <v>15.87</v>
      </c>
      <c r="DU7" s="25">
        <v>17.32</v>
      </c>
      <c r="DV7" s="25">
        <v>18.54</v>
      </c>
      <c r="DW7" s="25">
        <v>20.13</v>
      </c>
      <c r="DX7" s="25">
        <v>16.27</v>
      </c>
      <c r="DY7" s="25">
        <v>17.11</v>
      </c>
      <c r="DZ7" s="25">
        <v>18.329999999999998</v>
      </c>
      <c r="EA7" s="25">
        <v>20.27</v>
      </c>
      <c r="EB7" s="25">
        <v>21.69</v>
      </c>
      <c r="EC7" s="25">
        <v>23.75</v>
      </c>
      <c r="ED7" s="25">
        <v>0.31</v>
      </c>
      <c r="EE7" s="25">
        <v>0.46</v>
      </c>
      <c r="EF7" s="25">
        <v>0.28999999999999998</v>
      </c>
      <c r="EG7" s="25">
        <v>0.36</v>
      </c>
      <c r="EH7" s="25">
        <v>0.39</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幡山 隆志</cp:lastModifiedBy>
  <cp:lastPrinted>2024-01-19T00:13:54Z</cp:lastPrinted>
  <dcterms:created xsi:type="dcterms:W3CDTF">2023-12-05T00:58:15Z</dcterms:created>
  <dcterms:modified xsi:type="dcterms:W3CDTF">2024-02-08T01:29:01Z</dcterms:modified>
  <cp:category/>
</cp:coreProperties>
</file>