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F050D04F-F137-475C-8AF5-5C8319E79A28}" xr6:coauthVersionLast="47" xr6:coauthVersionMax="47" xr10:uidLastSave="{00000000-0000-0000-0000-000000000000}"/>
  <workbookProtection workbookAlgorithmName="SHA-512" workbookHashValue="c+avwKGMFEEVRcsav6BZ9W2naT4jfZ2B7+9EzS8S5ZOvx2K3e3UvLxVORrBfPjcbcA7xHnBz5gu4emTpM2Pg8Q==" workbookSaltValue="FK86YeGdzij9HoGwVXB9s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LE78" i="4" s="1"/>
  <c r="DF7" i="5"/>
  <c r="DE7" i="5"/>
  <c r="KA78" i="4" s="1"/>
  <c r="DD7" i="5"/>
  <c r="DC7" i="5"/>
  <c r="LT77" i="4" s="1"/>
  <c r="DB7" i="5"/>
  <c r="DA7" i="5"/>
  <c r="KP77" i="4" s="1"/>
  <c r="CZ7" i="5"/>
  <c r="CN7" i="5"/>
  <c r="CV76" i="4" s="1"/>
  <c r="CM7" i="5"/>
  <c r="BZ7" i="5"/>
  <c r="MA53" i="4" s="1"/>
  <c r="BY7" i="5"/>
  <c r="BX7" i="5"/>
  <c r="KO53" i="4" s="1"/>
  <c r="BW7" i="5"/>
  <c r="BV7" i="5"/>
  <c r="JC53" i="4" s="1"/>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T78" i="4"/>
  <c r="KP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DU8" i="4"/>
  <c r="CF8" i="4"/>
  <c r="AQ8" i="4"/>
  <c r="B6" i="4"/>
  <c r="MI76" i="4" l="1"/>
  <c r="HJ51" i="4"/>
  <c r="MA30" i="4"/>
  <c r="BZ76" i="4"/>
  <c r="MA51" i="4"/>
  <c r="IT76" i="4"/>
  <c r="CS51" i="4"/>
  <c r="HJ30" i="4"/>
  <c r="CS30" i="4"/>
  <c r="C11" i="5"/>
  <c r="D11" i="5"/>
  <c r="E11" i="5"/>
  <c r="B11" i="5"/>
  <c r="BK76" i="4" l="1"/>
  <c r="LH51" i="4"/>
  <c r="BZ30" i="4"/>
  <c r="LT76" i="4"/>
  <c r="GQ51" i="4"/>
  <c r="LH30" i="4"/>
  <c r="IE76" i="4"/>
  <c r="BZ51" i="4"/>
  <c r="GQ30" i="4"/>
  <c r="BG30" i="4"/>
  <c r="AV76" i="4"/>
  <c r="KO51" i="4"/>
  <c r="FX51" i="4"/>
  <c r="KO30" i="4"/>
  <c r="BG51" i="4"/>
  <c r="LE76" i="4"/>
  <c r="HP76" i="4"/>
  <c r="FX30" i="4"/>
  <c r="HA76" i="4"/>
  <c r="AN51" i="4"/>
  <c r="FE30" i="4"/>
  <c r="AN30" i="4"/>
  <c r="AG76" i="4"/>
  <c r="JV51" i="4"/>
  <c r="KP76" i="4"/>
  <c r="JV30" i="4"/>
  <c r="FE51"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<sst xmlns="http://schemas.openxmlformats.org/spreadsheetml/2006/main" count="278" uniqueCount="135">
  <si>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</si>
  <si>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</si>
  <si>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</si>
  <si>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</si>
  <si>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</si>
  <si>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</si>
  <si>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</si>
  <si>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</si>
  <si>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</si>
  <si>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</si>
  <si>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</si>
  <si>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</si>
  <si>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</si>
  <si>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</si>
  <si>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</si>
  <si>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</si>
  <si>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</si>
  <si>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</si>
  <si>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</si>
  <si>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</si>
  <si>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</si>
  <si>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</si>
  <si>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</si>
  <si>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</si>
  <si>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</si>
  <si>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</si>
  <si>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</si>
  <si>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</si>
  <si>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</si>
  <si>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</si>
  <si>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</si>
  <si>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</si>
  <si>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</si>
  <si>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</si>
  <si>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</si>
  <si>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</si>
  <si>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</si>
  <si>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</si>
  <si>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</si>
  <si>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</si>
  <si>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</si>
  <si>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</si>
  <si>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</si>
  <si>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</si>
  <si>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</si>
  <si>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</si>
  <si>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</si>
  <si>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</si>
  <si>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</si>
  <si>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</si>
  <si>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</si>
  <si>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</si>
  <si>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</si>
  <si>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</si>
  <si>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</si>
  <si>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</si>
  <si>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</si>
  <si>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</si>
  <si>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</si>
  <si>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</si>
  <si>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</si>
  <si>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</si>
  <si>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</si>
  <si>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</si>
  <si>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</si>
  <si>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</si>
  <si>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</si>
  <si>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</si>
  <si>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</si>
  <si>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</si>
  <si>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</si>
  <si>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</si>
  <si>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</si>
  <si>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</si>
  <si>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</si>
  <si>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</si>
  <si>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</si>
  <si>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</si>
  <si>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</si>
  <si>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</si>
  <si>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</si>
  <si>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</si>
  <si>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</si>
  <si>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</si>
  <si>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</si>
  <si>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</si>
  <si>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</si>
  <si>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</si>
  <si>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</si>
  <si>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</si>
  <si>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</si>
  <si>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</si>
  <si>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</si>
  <si>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</si>
  <si>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</si>
  <si>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</si>
  <si>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</si>
  <si>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</si>
  <si>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</si>
  <si>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</si>
  <si>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</si>
  <si>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</si>
  <si>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</si>
  <si>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</si>
  <si>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</si>
  <si>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</si>
  <si>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</si>
  <si>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</si>
  <si>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</si>
  <si>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</si>
  <si>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</si>
  <si>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</si>
  <si>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</si>
  <si>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</si>
  <si>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紀伊田辺駅前駐車場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</si>
  <si>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</si>
  <si>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</si>
  <si>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</si>
  <si>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</si>
  <si>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</si>
  <si>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</si>
  <si>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</si>
  <si>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</si>
  <si>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</si>
  <si>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</si>
  <si>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</si>
  <si>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</si>
  <si>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</si>
  <si>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</si>
  <si>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</si>
  <si>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</si>
  <si>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平成25年度の駅前広場整備事業に伴い改修を実施しております。
　今後も設備機器等の改修については、計画的に取り組んでまいります。</t>
    <phoneticPr fontId="5"/>
  </si>
  <si>
    <t>　稼働率については、昨年と同程度ではありますが、類似施設平均値と比べても高い稼働率を維持しております。
　今後も指定管理者と利用者の利便性の維持・向上に努めてまいります。</t>
    <rPh sb="13" eb="16">
      <t>ドウテイド</t>
    </rPh>
    <rPh sb="38" eb="40">
      <t>カドウ</t>
    </rPh>
    <rPh sb="56" eb="58">
      <t>シテイ</t>
    </rPh>
    <rPh sb="58" eb="61">
      <t>カンリシャ</t>
    </rPh>
    <phoneticPr fontId="5"/>
  </si>
  <si>
    <t>　収益的収支比率については、昨年より減少しており、類似施設平均値より低い水準となっております。
　令和５年度より指定管理者制度へ移行し、指定管理者納付金が営業外収益に仕訳されるため、売上高GOPが昨年より減少しております。
　今後も指定管理者と施設設備の維持管理の節減を図り、安定した経営に努めてまいります。</t>
    <rPh sb="49" eb="51">
      <t>レイワ</t>
    </rPh>
    <rPh sb="52" eb="54">
      <t>ネンド</t>
    </rPh>
    <rPh sb="56" eb="58">
      <t>シテイ</t>
    </rPh>
    <rPh sb="58" eb="61">
      <t>カンリシャ</t>
    </rPh>
    <rPh sb="61" eb="63">
      <t>セイド</t>
    </rPh>
    <rPh sb="64" eb="66">
      <t>イコウ</t>
    </rPh>
    <rPh sb="68" eb="70">
      <t>シテイ</t>
    </rPh>
    <rPh sb="70" eb="73">
      <t>カンリシャ</t>
    </rPh>
    <rPh sb="73" eb="76">
      <t>ノウフキン</t>
    </rPh>
    <rPh sb="77" eb="80">
      <t>エイギョウガイ</t>
    </rPh>
    <rPh sb="80" eb="82">
      <t>シュウエキ</t>
    </rPh>
    <rPh sb="83" eb="85">
      <t>シワケ</t>
    </rPh>
    <rPh sb="91" eb="93">
      <t>ウリアゲ</t>
    </rPh>
    <rPh sb="93" eb="94">
      <t>タカ</t>
    </rPh>
    <rPh sb="98" eb="100">
      <t>サクネン</t>
    </rPh>
    <rPh sb="102" eb="104">
      <t>ゲンショウ</t>
    </rPh>
    <rPh sb="116" eb="118">
      <t>シテイ</t>
    </rPh>
    <rPh sb="118" eb="121">
      <t>カンリシャ</t>
    </rPh>
    <phoneticPr fontId="5"/>
  </si>
  <si>
    <t>　新型コロナウイルス感染症蔓延以前と比較すると収支が追い付いていない現状であります。
　今後もこれまで以上に、維持管理経費の適正化に努めるとともに、利用者の増加のため指定管理者と連携し、健全な駐車場運営に努めます。</t>
    <rPh sb="83" eb="85">
      <t>シテイ</t>
    </rPh>
    <rPh sb="85" eb="88">
      <t>カンリシャ</t>
    </rPh>
    <rPh sb="89" eb="91">
      <t>レンケイ</t>
    </rPh>
    <rPh sb="93" eb="95">
      <t>ケンゼン</t>
    </rPh>
    <rPh sb="96" eb="99">
      <t>チュウシャジョウ</t>
    </rPh>
    <rPh sb="99" eb="101">
      <t>ウンエイ</t>
    </rPh>
    <rPh sb="102" eb="10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</si>
</sst>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394.9</c:v>
                </c:pt>
                <c:pt idx="1">
                  <c:v>331.4</c:v>
                </c:pt>
                <c:pt idx="2">
                  <c:v>375.1</c:v>
                </c:pt>
                <c:pt idx="3">
                  <c:v>232.8</c:v>
                </c:pt>
                <c:pt idx="4">
                  <c:v>157</c:v>
                </c:pt>
              </c:numCache>
            </c:numRef>
          </c:val>
          <c:extLst>
            <c:ext xmlns:c16="http://schemas.microsoft.com/office/drawing/2014/chart" uri="{C3380CC4-5D6E-409C-BE32-E72D297353CC}">
              <c16:uniqueId val="{00000000-EEBD-4F97-BF63-4EC9524DB1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EBD-4F97-BF63-4EC9524DB1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54-4A3A-826C-074159D0E8B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9054-4A3A-826C-074159D0E8B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B72-4B7A-9AB0-651CA1A5C03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72-4B7A-9AB0-651CA1A5C03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86A-4A06-AA8B-D659168A82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86A-4A06-AA8B-D659168A82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9B-4BB0-AA17-1DA81F7A3B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29B-4BB0-AA17-1DA81F7A3B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51-441A-9F0F-BE6C3277632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F51-441A-9F0F-BE6C3277632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533.29999999999995</c:v>
                </c:pt>
                <c:pt idx="1">
                  <c:v>500</c:v>
                </c:pt>
                <c:pt idx="2">
                  <c:v>522.20000000000005</c:v>
                </c:pt>
                <c:pt idx="3">
                  <c:v>566.70000000000005</c:v>
                </c:pt>
                <c:pt idx="4">
                  <c:v>566.70000000000005</c:v>
                </c:pt>
              </c:numCache>
            </c:numRef>
          </c:val>
          <c:extLst>
            <c:ext xmlns:c16="http://schemas.microsoft.com/office/drawing/2014/chart" uri="{C3380CC4-5D6E-409C-BE32-E72D297353CC}">
              <c16:uniqueId val="{00000000-C89F-4038-A568-F6E2F536382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C89F-4038-A568-F6E2F536382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74.7</c:v>
                </c:pt>
                <c:pt idx="1">
                  <c:v>69.8</c:v>
                </c:pt>
                <c:pt idx="2">
                  <c:v>73.3</c:v>
                </c:pt>
                <c:pt idx="3">
                  <c:v>58.2</c:v>
                </c:pt>
                <c:pt idx="4">
                  <c:v>2.2000000000000002</c:v>
                </c:pt>
              </c:numCache>
            </c:numRef>
          </c:val>
          <c:extLst>
            <c:ext xmlns:c16="http://schemas.microsoft.com/office/drawing/2014/chart" uri="{C3380CC4-5D6E-409C-BE32-E72D297353CC}">
              <c16:uniqueId val="{00000000-20E0-4F06-B2D5-519CFD7955E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20E0-4F06-B2D5-519CFD7955E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2504</c:v>
                </c:pt>
                <c:pt idx="1">
                  <c:v>1909</c:v>
                </c:pt>
                <c:pt idx="2">
                  <c:v>2118</c:v>
                </c:pt>
                <c:pt idx="3">
                  <c:v>1812</c:v>
                </c:pt>
                <c:pt idx="4">
                  <c:v>1907</c:v>
                </c:pt>
              </c:numCache>
            </c:numRef>
          </c:val>
          <c:extLst>
            <c:ext xmlns:c16="http://schemas.microsoft.com/office/drawing/2014/chart" uri="{C3380CC4-5D6E-409C-BE32-E72D297353CC}">
              <c16:uniqueId val="{00000000-8431-4BAC-BB9F-4EC6B824497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8431-4BAC-BB9F-4EC6B824497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和歌山県田辺市　紀伊田辺駅前駐車場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342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394.9</v>
      </c>
      <c r="V31" s="98"/>
      <c r="W31" s="98"/>
      <c r="X31" s="98"/>
      <c r="Y31" s="98"/>
      <c r="Z31" s="98"/>
      <c r="AA31" s="98"/>
      <c r="AB31" s="98"/>
      <c r="AC31" s="98"/>
      <c r="AD31" s="98"/>
      <c r="AE31" s="98"/>
      <c r="AF31" s="98"/>
      <c r="AG31" s="98"/>
      <c r="AH31" s="98"/>
      <c r="AI31" s="98"/>
      <c r="AJ31" s="98"/>
      <c r="AK31" s="98"/>
      <c r="AL31" s="98"/>
      <c r="AM31" s="98"/>
      <c r="AN31" s="98">
        <f>データ!Z7</f>
        <v>331.4</v>
      </c>
      <c r="AO31" s="98"/>
      <c r="AP31" s="98"/>
      <c r="AQ31" s="98"/>
      <c r="AR31" s="98"/>
      <c r="AS31" s="98"/>
      <c r="AT31" s="98"/>
      <c r="AU31" s="98"/>
      <c r="AV31" s="98"/>
      <c r="AW31" s="98"/>
      <c r="AX31" s="98"/>
      <c r="AY31" s="98"/>
      <c r="AZ31" s="98"/>
      <c r="BA31" s="98"/>
      <c r="BB31" s="98"/>
      <c r="BC31" s="98"/>
      <c r="BD31" s="98"/>
      <c r="BE31" s="98"/>
      <c r="BF31" s="98"/>
      <c r="BG31" s="98">
        <f>データ!AA7</f>
        <v>375.1</v>
      </c>
      <c r="BH31" s="98"/>
      <c r="BI31" s="98"/>
      <c r="BJ31" s="98"/>
      <c r="BK31" s="98"/>
      <c r="BL31" s="98"/>
      <c r="BM31" s="98"/>
      <c r="BN31" s="98"/>
      <c r="BO31" s="98"/>
      <c r="BP31" s="98"/>
      <c r="BQ31" s="98"/>
      <c r="BR31" s="98"/>
      <c r="BS31" s="98"/>
      <c r="BT31" s="98"/>
      <c r="BU31" s="98"/>
      <c r="BV31" s="98"/>
      <c r="BW31" s="98"/>
      <c r="BX31" s="98"/>
      <c r="BY31" s="98"/>
      <c r="BZ31" s="98">
        <f>データ!AB7</f>
        <v>232.8</v>
      </c>
      <c r="CA31" s="98"/>
      <c r="CB31" s="98"/>
      <c r="CC31" s="98"/>
      <c r="CD31" s="98"/>
      <c r="CE31" s="98"/>
      <c r="CF31" s="98"/>
      <c r="CG31" s="98"/>
      <c r="CH31" s="98"/>
      <c r="CI31" s="98"/>
      <c r="CJ31" s="98"/>
      <c r="CK31" s="98"/>
      <c r="CL31" s="98"/>
      <c r="CM31" s="98"/>
      <c r="CN31" s="98"/>
      <c r="CO31" s="98"/>
      <c r="CP31" s="98"/>
      <c r="CQ31" s="98"/>
      <c r="CR31" s="98"/>
      <c r="CS31" s="98">
        <f>データ!AC7</f>
        <v>157</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533.29999999999995</v>
      </c>
      <c r="JD31" s="67"/>
      <c r="JE31" s="67"/>
      <c r="JF31" s="67"/>
      <c r="JG31" s="67"/>
      <c r="JH31" s="67"/>
      <c r="JI31" s="67"/>
      <c r="JJ31" s="67"/>
      <c r="JK31" s="67"/>
      <c r="JL31" s="67"/>
      <c r="JM31" s="67"/>
      <c r="JN31" s="67"/>
      <c r="JO31" s="67"/>
      <c r="JP31" s="67"/>
      <c r="JQ31" s="67"/>
      <c r="JR31" s="67"/>
      <c r="JS31" s="67"/>
      <c r="JT31" s="67"/>
      <c r="JU31" s="68"/>
      <c r="JV31" s="66">
        <f>データ!DL7</f>
        <v>500</v>
      </c>
      <c r="JW31" s="67"/>
      <c r="JX31" s="67"/>
      <c r="JY31" s="67"/>
      <c r="JZ31" s="67"/>
      <c r="KA31" s="67"/>
      <c r="KB31" s="67"/>
      <c r="KC31" s="67"/>
      <c r="KD31" s="67"/>
      <c r="KE31" s="67"/>
      <c r="KF31" s="67"/>
      <c r="KG31" s="67"/>
      <c r="KH31" s="67"/>
      <c r="KI31" s="67"/>
      <c r="KJ31" s="67"/>
      <c r="KK31" s="67"/>
      <c r="KL31" s="67"/>
      <c r="KM31" s="67"/>
      <c r="KN31" s="68"/>
      <c r="KO31" s="66">
        <f>データ!DM7</f>
        <v>522.20000000000005</v>
      </c>
      <c r="KP31" s="67"/>
      <c r="KQ31" s="67"/>
      <c r="KR31" s="67"/>
      <c r="KS31" s="67"/>
      <c r="KT31" s="67"/>
      <c r="KU31" s="67"/>
      <c r="KV31" s="67"/>
      <c r="KW31" s="67"/>
      <c r="KX31" s="67"/>
      <c r="KY31" s="67"/>
      <c r="KZ31" s="67"/>
      <c r="LA31" s="67"/>
      <c r="LB31" s="67"/>
      <c r="LC31" s="67"/>
      <c r="LD31" s="67"/>
      <c r="LE31" s="67"/>
      <c r="LF31" s="67"/>
      <c r="LG31" s="68"/>
      <c r="LH31" s="66">
        <f>データ!DN7</f>
        <v>566.70000000000005</v>
      </c>
      <c r="LI31" s="67"/>
      <c r="LJ31" s="67"/>
      <c r="LK31" s="67"/>
      <c r="LL31" s="67"/>
      <c r="LM31" s="67"/>
      <c r="LN31" s="67"/>
      <c r="LO31" s="67"/>
      <c r="LP31" s="67"/>
      <c r="LQ31" s="67"/>
      <c r="LR31" s="67"/>
      <c r="LS31" s="67"/>
      <c r="LT31" s="67"/>
      <c r="LU31" s="67"/>
      <c r="LV31" s="67"/>
      <c r="LW31" s="67"/>
      <c r="LX31" s="67"/>
      <c r="LY31" s="67"/>
      <c r="LZ31" s="68"/>
      <c r="MA31" s="66">
        <f>データ!DO7</f>
        <v>566.70000000000005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74.7</v>
      </c>
      <c r="EM52" s="98"/>
      <c r="EN52" s="98"/>
      <c r="EO52" s="98"/>
      <c r="EP52" s="98"/>
      <c r="EQ52" s="98"/>
      <c r="ER52" s="98"/>
      <c r="ES52" s="98"/>
      <c r="ET52" s="98"/>
      <c r="EU52" s="98"/>
      <c r="EV52" s="98"/>
      <c r="EW52" s="98"/>
      <c r="EX52" s="98"/>
      <c r="EY52" s="98"/>
      <c r="EZ52" s="98"/>
      <c r="FA52" s="98"/>
      <c r="FB52" s="98"/>
      <c r="FC52" s="98"/>
      <c r="FD52" s="98"/>
      <c r="FE52" s="98">
        <f>データ!BG7</f>
        <v>69.8</v>
      </c>
      <c r="FF52" s="98"/>
      <c r="FG52" s="98"/>
      <c r="FH52" s="98"/>
      <c r="FI52" s="98"/>
      <c r="FJ52" s="98"/>
      <c r="FK52" s="98"/>
      <c r="FL52" s="98"/>
      <c r="FM52" s="98"/>
      <c r="FN52" s="98"/>
      <c r="FO52" s="98"/>
      <c r="FP52" s="98"/>
      <c r="FQ52" s="98"/>
      <c r="FR52" s="98"/>
      <c r="FS52" s="98"/>
      <c r="FT52" s="98"/>
      <c r="FU52" s="98"/>
      <c r="FV52" s="98"/>
      <c r="FW52" s="98"/>
      <c r="FX52" s="98">
        <f>データ!BH7</f>
        <v>73.3</v>
      </c>
      <c r="FY52" s="98"/>
      <c r="FZ52" s="98"/>
      <c r="GA52" s="98"/>
      <c r="GB52" s="98"/>
      <c r="GC52" s="98"/>
      <c r="GD52" s="98"/>
      <c r="GE52" s="98"/>
      <c r="GF52" s="98"/>
      <c r="GG52" s="98"/>
      <c r="GH52" s="98"/>
      <c r="GI52" s="98"/>
      <c r="GJ52" s="98"/>
      <c r="GK52" s="98"/>
      <c r="GL52" s="98"/>
      <c r="GM52" s="98"/>
      <c r="GN52" s="98"/>
      <c r="GO52" s="98"/>
      <c r="GP52" s="98"/>
      <c r="GQ52" s="98">
        <f>データ!BI7</f>
        <v>58.2</v>
      </c>
      <c r="GR52" s="98"/>
      <c r="GS52" s="98"/>
      <c r="GT52" s="98"/>
      <c r="GU52" s="98"/>
      <c r="GV52" s="98"/>
      <c r="GW52" s="98"/>
      <c r="GX52" s="98"/>
      <c r="GY52" s="98"/>
      <c r="GZ52" s="98"/>
      <c r="HA52" s="98"/>
      <c r="HB52" s="98"/>
      <c r="HC52" s="98"/>
      <c r="HD52" s="98"/>
      <c r="HE52" s="98"/>
      <c r="HF52" s="98"/>
      <c r="HG52" s="98"/>
      <c r="HH52" s="98"/>
      <c r="HI52" s="98"/>
      <c r="HJ52" s="98">
        <f>データ!BJ7</f>
        <v>2.2000000000000002</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2504</v>
      </c>
      <c r="JD52" s="97"/>
      <c r="JE52" s="97"/>
      <c r="JF52" s="97"/>
      <c r="JG52" s="97"/>
      <c r="JH52" s="97"/>
      <c r="JI52" s="97"/>
      <c r="JJ52" s="97"/>
      <c r="JK52" s="97"/>
      <c r="JL52" s="97"/>
      <c r="JM52" s="97"/>
      <c r="JN52" s="97"/>
      <c r="JO52" s="97"/>
      <c r="JP52" s="97"/>
      <c r="JQ52" s="97"/>
      <c r="JR52" s="97"/>
      <c r="JS52" s="97"/>
      <c r="JT52" s="97"/>
      <c r="JU52" s="97"/>
      <c r="JV52" s="97">
        <f>データ!BR7</f>
        <v>1909</v>
      </c>
      <c r="JW52" s="97"/>
      <c r="JX52" s="97"/>
      <c r="JY52" s="97"/>
      <c r="JZ52" s="97"/>
      <c r="KA52" s="97"/>
      <c r="KB52" s="97"/>
      <c r="KC52" s="97"/>
      <c r="KD52" s="97"/>
      <c r="KE52" s="97"/>
      <c r="KF52" s="97"/>
      <c r="KG52" s="97"/>
      <c r="KH52" s="97"/>
      <c r="KI52" s="97"/>
      <c r="KJ52" s="97"/>
      <c r="KK52" s="97"/>
      <c r="KL52" s="97"/>
      <c r="KM52" s="97"/>
      <c r="KN52" s="97"/>
      <c r="KO52" s="97">
        <f>データ!BS7</f>
        <v>2118</v>
      </c>
      <c r="KP52" s="97"/>
      <c r="KQ52" s="97"/>
      <c r="KR52" s="97"/>
      <c r="KS52" s="97"/>
      <c r="KT52" s="97"/>
      <c r="KU52" s="97"/>
      <c r="KV52" s="97"/>
      <c r="KW52" s="97"/>
      <c r="KX52" s="97"/>
      <c r="KY52" s="97"/>
      <c r="KZ52" s="97"/>
      <c r="LA52" s="97"/>
      <c r="LB52" s="97"/>
      <c r="LC52" s="97"/>
      <c r="LD52" s="97"/>
      <c r="LE52" s="97"/>
      <c r="LF52" s="97"/>
      <c r="LG52" s="97"/>
      <c r="LH52" s="97">
        <f>データ!BT7</f>
        <v>1812</v>
      </c>
      <c r="LI52" s="97"/>
      <c r="LJ52" s="97"/>
      <c r="LK52" s="97"/>
      <c r="LL52" s="97"/>
      <c r="LM52" s="97"/>
      <c r="LN52" s="97"/>
      <c r="LO52" s="97"/>
      <c r="LP52" s="97"/>
      <c r="LQ52" s="97"/>
      <c r="LR52" s="97"/>
      <c r="LS52" s="97"/>
      <c r="LT52" s="97"/>
      <c r="LU52" s="97"/>
      <c r="LV52" s="97"/>
      <c r="LW52" s="97"/>
      <c r="LX52" s="97"/>
      <c r="LY52" s="97"/>
      <c r="LZ52" s="97"/>
      <c r="MA52" s="97">
        <f>データ!BU7</f>
        <v>1907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134</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16872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habkI09kol/k5vxoOJTzKZsk19Ak9/h5DcmqK723SOHlG4rU0EnCBXgLp6lavtnDqOsj12QXXFZWPgAFKuftg==" saltValue="w2GU5Gpk469vsCfp72aQA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99</v>
      </c>
      <c r="AV5" s="47" t="s">
        <v>103</v>
      </c>
      <c r="AW5" s="47" t="s">
        <v>104</v>
      </c>
      <c r="AX5" s="47" t="s">
        <v>105</v>
      </c>
      <c r="AY5" s="47" t="s">
        <v>106</v>
      </c>
      <c r="AZ5" s="47" t="s">
        <v>93</v>
      </c>
      <c r="BA5" s="47" t="s">
        <v>94</v>
      </c>
      <c r="BB5" s="47" t="s">
        <v>95</v>
      </c>
      <c r="BC5" s="47" t="s">
        <v>96</v>
      </c>
      <c r="BD5" s="47" t="s">
        <v>97</v>
      </c>
      <c r="BE5" s="47" t="s">
        <v>98</v>
      </c>
      <c r="BF5" s="47" t="s">
        <v>88</v>
      </c>
      <c r="BG5" s="47" t="s">
        <v>100</v>
      </c>
      <c r="BH5" s="47" t="s">
        <v>101</v>
      </c>
      <c r="BI5" s="47" t="s">
        <v>107</v>
      </c>
      <c r="BJ5" s="47" t="s">
        <v>92</v>
      </c>
      <c r="BK5" s="47" t="s">
        <v>93</v>
      </c>
      <c r="BL5" s="47" t="s">
        <v>94</v>
      </c>
      <c r="BM5" s="47" t="s">
        <v>95</v>
      </c>
      <c r="BN5" s="47" t="s">
        <v>96</v>
      </c>
      <c r="BO5" s="47" t="s">
        <v>97</v>
      </c>
      <c r="BP5" s="47" t="s">
        <v>98</v>
      </c>
      <c r="BQ5" s="47" t="s">
        <v>99</v>
      </c>
      <c r="BR5" s="47" t="s">
        <v>103</v>
      </c>
      <c r="BS5" s="47" t="s">
        <v>90</v>
      </c>
      <c r="BT5" s="47" t="s">
        <v>91</v>
      </c>
      <c r="BU5" s="47" t="s">
        <v>102</v>
      </c>
      <c r="BV5" s="47" t="s">
        <v>93</v>
      </c>
      <c r="BW5" s="47" t="s">
        <v>94</v>
      </c>
      <c r="BX5" s="47" t="s">
        <v>95</v>
      </c>
      <c r="BY5" s="47" t="s">
        <v>96</v>
      </c>
      <c r="BZ5" s="47" t="s">
        <v>97</v>
      </c>
      <c r="CA5" s="47" t="s">
        <v>98</v>
      </c>
      <c r="CB5" s="47" t="s">
        <v>88</v>
      </c>
      <c r="CC5" s="47" t="s">
        <v>103</v>
      </c>
      <c r="CD5" s="47" t="s">
        <v>90</v>
      </c>
      <c r="CE5" s="47" t="s">
        <v>91</v>
      </c>
      <c r="CF5" s="47" t="s">
        <v>92</v>
      </c>
      <c r="CG5" s="47" t="s">
        <v>93</v>
      </c>
      <c r="CH5" s="47" t="s">
        <v>94</v>
      </c>
      <c r="CI5" s="47" t="s">
        <v>95</v>
      </c>
      <c r="CJ5" s="47" t="s">
        <v>96</v>
      </c>
      <c r="CK5" s="47" t="s">
        <v>97</v>
      </c>
      <c r="CL5" s="47" t="s">
        <v>98</v>
      </c>
      <c r="CM5" s="145"/>
      <c r="CN5" s="145"/>
      <c r="CO5" s="47" t="s">
        <v>99</v>
      </c>
      <c r="CP5" s="47" t="s">
        <v>100</v>
      </c>
      <c r="CQ5" s="47" t="s">
        <v>104</v>
      </c>
      <c r="CR5" s="47" t="s">
        <v>107</v>
      </c>
      <c r="CS5" s="47" t="s">
        <v>92</v>
      </c>
      <c r="CT5" s="47" t="s">
        <v>93</v>
      </c>
      <c r="CU5" s="47" t="s">
        <v>94</v>
      </c>
      <c r="CV5" s="47" t="s">
        <v>95</v>
      </c>
      <c r="CW5" s="47" t="s">
        <v>96</v>
      </c>
      <c r="CX5" s="47" t="s">
        <v>97</v>
      </c>
      <c r="CY5" s="47" t="s">
        <v>98</v>
      </c>
      <c r="CZ5" s="47" t="s">
        <v>99</v>
      </c>
      <c r="DA5" s="47" t="s">
        <v>89</v>
      </c>
      <c r="DB5" s="47" t="s">
        <v>90</v>
      </c>
      <c r="DC5" s="47" t="s">
        <v>91</v>
      </c>
      <c r="DD5" s="47" t="s">
        <v>106</v>
      </c>
      <c r="DE5" s="47" t="s">
        <v>93</v>
      </c>
      <c r="DF5" s="47" t="s">
        <v>94</v>
      </c>
      <c r="DG5" s="47" t="s">
        <v>95</v>
      </c>
      <c r="DH5" s="47" t="s">
        <v>96</v>
      </c>
      <c r="DI5" s="47" t="s">
        <v>97</v>
      </c>
      <c r="DJ5" s="47" t="s">
        <v>35</v>
      </c>
      <c r="DK5" s="47" t="s">
        <v>108</v>
      </c>
      <c r="DL5" s="47" t="s">
        <v>103</v>
      </c>
      <c r="DM5" s="47" t="s">
        <v>90</v>
      </c>
      <c r="DN5" s="47" t="s">
        <v>107</v>
      </c>
      <c r="DO5" s="47" t="s">
        <v>102</v>
      </c>
      <c r="DP5" s="47" t="s">
        <v>93</v>
      </c>
      <c r="DQ5" s="47" t="s">
        <v>94</v>
      </c>
      <c r="DR5" s="47" t="s">
        <v>95</v>
      </c>
      <c r="DS5" s="47" t="s">
        <v>96</v>
      </c>
      <c r="DT5" s="47" t="s">
        <v>97</v>
      </c>
      <c r="DU5" s="47" t="s">
        <v>98</v>
      </c>
    </row>
    <row r="6" spans="1:125" s="54" customFormat="1" x14ac:dyDescent="0.15">
      <c r="A6" s="37" t="s">
        <v>109</v>
      </c>
      <c r="B6" s="48">
        <f>B8</f>
        <v>2023</v>
      </c>
      <c r="C6" s="48">
        <f t="shared" ref="C6:X6" si="1">C8</f>
        <v>302066</v>
      </c>
      <c r="D6" s="48">
        <f t="shared" si="1"/>
        <v>47</v>
      </c>
      <c r="E6" s="48">
        <f t="shared" si="1"/>
        <v>14</v>
      </c>
      <c r="F6" s="48">
        <f t="shared" si="1"/>
        <v>0</v>
      </c>
      <c r="G6" s="48">
        <f t="shared" si="1"/>
        <v>1</v>
      </c>
      <c r="H6" s="48" t="str">
        <f>SUBSTITUTE(H8,"　","")</f>
        <v>和歌山県田辺市</v>
      </c>
      <c r="I6" s="48" t="str">
        <f t="shared" si="1"/>
        <v>紀伊田辺駅前駐車場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33</v>
      </c>
      <c r="S6" s="50" t="str">
        <f t="shared" si="1"/>
        <v>駅</v>
      </c>
      <c r="T6" s="50" t="str">
        <f t="shared" si="1"/>
        <v>無</v>
      </c>
      <c r="U6" s="51">
        <f t="shared" si="1"/>
        <v>342</v>
      </c>
      <c r="V6" s="51">
        <f t="shared" si="1"/>
        <v>9</v>
      </c>
      <c r="W6" s="51">
        <f t="shared" si="1"/>
        <v>200</v>
      </c>
      <c r="X6" s="50" t="str">
        <f t="shared" si="1"/>
        <v>利用料金制</v>
      </c>
      <c r="Y6" s="52">
        <f>IF(Y8="-",NA(),Y8)</f>
        <v>394.9</v>
      </c>
      <c r="Z6" s="52">
        <f t="shared" ref="Z6:AH6" si="2">IF(Z8="-",NA(),Z8)</f>
        <v>331.4</v>
      </c>
      <c r="AA6" s="52">
        <f t="shared" si="2"/>
        <v>375.1</v>
      </c>
      <c r="AB6" s="52">
        <f t="shared" si="2"/>
        <v>232.8</v>
      </c>
      <c r="AC6" s="52">
        <f t="shared" si="2"/>
        <v>157</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74.7</v>
      </c>
      <c r="BG6" s="52">
        <f t="shared" ref="BG6:BO6" si="5">IF(BG8="-",NA(),BG8)</f>
        <v>69.8</v>
      </c>
      <c r="BH6" s="52">
        <f t="shared" si="5"/>
        <v>73.3</v>
      </c>
      <c r="BI6" s="52">
        <f t="shared" si="5"/>
        <v>58.2</v>
      </c>
      <c r="BJ6" s="52">
        <f t="shared" si="5"/>
        <v>2.2000000000000002</v>
      </c>
      <c r="BK6" s="52">
        <f t="shared" si="5"/>
        <v>33.6</v>
      </c>
      <c r="BL6" s="52">
        <f t="shared" si="5"/>
        <v>-122.5</v>
      </c>
      <c r="BM6" s="52">
        <f t="shared" si="5"/>
        <v>8.5</v>
      </c>
      <c r="BN6" s="52">
        <f t="shared" si="5"/>
        <v>26.6</v>
      </c>
      <c r="BO6" s="52">
        <f t="shared" si="5"/>
        <v>36.5</v>
      </c>
      <c r="BP6" s="49" t="str">
        <f>IF(BP8="-","",IF(BP8="-","【-】","【"&amp;SUBSTITUTE(TEXT(BP8,"#,##0.0"),"-","△")&amp;"】"))</f>
        <v>【△55.6】</v>
      </c>
      <c r="BQ6" s="53">
        <f>IF(BQ8="-",NA(),BQ8)</f>
        <v>2504</v>
      </c>
      <c r="BR6" s="53">
        <f t="shared" ref="BR6:BZ6" si="6">IF(BR8="-",NA(),BR8)</f>
        <v>1909</v>
      </c>
      <c r="BS6" s="53">
        <f t="shared" si="6"/>
        <v>2118</v>
      </c>
      <c r="BT6" s="53">
        <f t="shared" si="6"/>
        <v>1812</v>
      </c>
      <c r="BU6" s="53">
        <f t="shared" si="6"/>
        <v>1907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16872</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533.29999999999995</v>
      </c>
      <c r="DL6" s="52">
        <f t="shared" ref="DL6:DT6" si="9">IF(DL8="-",NA(),DL8)</f>
        <v>500</v>
      </c>
      <c r="DM6" s="52">
        <f t="shared" si="9"/>
        <v>522.20000000000005</v>
      </c>
      <c r="DN6" s="52">
        <f t="shared" si="9"/>
        <v>566.70000000000005</v>
      </c>
      <c r="DO6" s="52">
        <f t="shared" si="9"/>
        <v>566.70000000000005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111</v>
      </c>
      <c r="B7" s="48">
        <f t="shared" ref="B7:X7" si="10">B8</f>
        <v>2023</v>
      </c>
      <c r="C7" s="48">
        <f t="shared" si="10"/>
        <v>302066</v>
      </c>
      <c r="D7" s="48">
        <f t="shared" si="10"/>
        <v>47</v>
      </c>
      <c r="E7" s="48">
        <f t="shared" si="10"/>
        <v>14</v>
      </c>
      <c r="F7" s="48">
        <f t="shared" si="10"/>
        <v>0</v>
      </c>
      <c r="G7" s="48">
        <f t="shared" si="10"/>
        <v>1</v>
      </c>
      <c r="H7" s="48" t="str">
        <f t="shared" si="10"/>
        <v>和歌山県　田辺市</v>
      </c>
      <c r="I7" s="48" t="str">
        <f t="shared" si="10"/>
        <v>紀伊田辺駅前駐車場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33</v>
      </c>
      <c r="S7" s="50" t="str">
        <f t="shared" si="10"/>
        <v>駅</v>
      </c>
      <c r="T7" s="50" t="str">
        <f t="shared" si="10"/>
        <v>無</v>
      </c>
      <c r="U7" s="51">
        <f t="shared" si="10"/>
        <v>342</v>
      </c>
      <c r="V7" s="51">
        <f t="shared" si="10"/>
        <v>9</v>
      </c>
      <c r="W7" s="51">
        <f t="shared" si="10"/>
        <v>200</v>
      </c>
      <c r="X7" s="50" t="str">
        <f t="shared" si="10"/>
        <v>利用料金制</v>
      </c>
      <c r="Y7" s="52">
        <f>Y8</f>
        <v>394.9</v>
      </c>
      <c r="Z7" s="52">
        <f t="shared" ref="Z7:AH7" si="11">Z8</f>
        <v>331.4</v>
      </c>
      <c r="AA7" s="52">
        <f t="shared" si="11"/>
        <v>375.1</v>
      </c>
      <c r="AB7" s="52">
        <f t="shared" si="11"/>
        <v>232.8</v>
      </c>
      <c r="AC7" s="52">
        <f t="shared" si="11"/>
        <v>157</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74.7</v>
      </c>
      <c r="BG7" s="52">
        <f t="shared" ref="BG7:BO7" si="14">BG8</f>
        <v>69.8</v>
      </c>
      <c r="BH7" s="52">
        <f t="shared" si="14"/>
        <v>73.3</v>
      </c>
      <c r="BI7" s="52">
        <f t="shared" si="14"/>
        <v>58.2</v>
      </c>
      <c r="BJ7" s="52">
        <f t="shared" si="14"/>
        <v>2.2000000000000002</v>
      </c>
      <c r="BK7" s="52">
        <f t="shared" si="14"/>
        <v>33.6</v>
      </c>
      <c r="BL7" s="52">
        <f t="shared" si="14"/>
        <v>-122.5</v>
      </c>
      <c r="BM7" s="52">
        <f t="shared" si="14"/>
        <v>8.5</v>
      </c>
      <c r="BN7" s="52">
        <f t="shared" si="14"/>
        <v>26.6</v>
      </c>
      <c r="BO7" s="52">
        <f t="shared" si="14"/>
        <v>36.5</v>
      </c>
      <c r="BP7" s="49"/>
      <c r="BQ7" s="53">
        <f>BQ8</f>
        <v>2504</v>
      </c>
      <c r="BR7" s="53">
        <f t="shared" ref="BR7:BZ7" si="15">BR8</f>
        <v>1909</v>
      </c>
      <c r="BS7" s="53">
        <f t="shared" si="15"/>
        <v>2118</v>
      </c>
      <c r="BT7" s="53">
        <f t="shared" si="15"/>
        <v>1812</v>
      </c>
      <c r="BU7" s="53">
        <f t="shared" si="15"/>
        <v>1907</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16872</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533.29999999999995</v>
      </c>
      <c r="DL7" s="52">
        <f t="shared" ref="DL7:DT7" si="17">DL8</f>
        <v>500</v>
      </c>
      <c r="DM7" s="52">
        <f t="shared" si="17"/>
        <v>522.20000000000005</v>
      </c>
      <c r="DN7" s="52">
        <f t="shared" si="17"/>
        <v>566.70000000000005</v>
      </c>
      <c r="DO7" s="52">
        <f t="shared" si="17"/>
        <v>566.70000000000005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302066</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33</v>
      </c>
      <c r="S8" s="57" t="s">
        <v>123</v>
      </c>
      <c r="T8" s="57" t="s">
        <v>124</v>
      </c>
      <c r="U8" s="58">
        <v>342</v>
      </c>
      <c r="V8" s="58">
        <v>9</v>
      </c>
      <c r="W8" s="58">
        <v>200</v>
      </c>
      <c r="X8" s="57" t="s">
        <v>125</v>
      </c>
      <c r="Y8" s="59">
        <v>394.9</v>
      </c>
      <c r="Z8" s="59">
        <v>331.4</v>
      </c>
      <c r="AA8" s="59">
        <v>375.1</v>
      </c>
      <c r="AB8" s="59">
        <v>232.8</v>
      </c>
      <c r="AC8" s="59">
        <v>157</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74.7</v>
      </c>
      <c r="BG8" s="59">
        <v>69.8</v>
      </c>
      <c r="BH8" s="59">
        <v>73.3</v>
      </c>
      <c r="BI8" s="59">
        <v>58.2</v>
      </c>
      <c r="BJ8" s="59">
        <v>2.2000000000000002</v>
      </c>
      <c r="BK8" s="59">
        <v>33.6</v>
      </c>
      <c r="BL8" s="59">
        <v>-122.5</v>
      </c>
      <c r="BM8" s="59">
        <v>8.5</v>
      </c>
      <c r="BN8" s="59">
        <v>26.6</v>
      </c>
      <c r="BO8" s="59">
        <v>36.5</v>
      </c>
      <c r="BP8" s="56">
        <v>-55.6</v>
      </c>
      <c r="BQ8" s="60">
        <v>2504</v>
      </c>
      <c r="BR8" s="60">
        <v>1909</v>
      </c>
      <c r="BS8" s="60">
        <v>2118</v>
      </c>
      <c r="BT8" s="61">
        <v>1812</v>
      </c>
      <c r="BU8" s="61">
        <v>1907</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16872</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533.29999999999995</v>
      </c>
      <c r="DL8" s="59">
        <v>500</v>
      </c>
      <c r="DM8" s="59">
        <v>522.20000000000005</v>
      </c>
      <c r="DN8" s="59">
        <v>566.70000000000005</v>
      </c>
      <c r="DO8" s="59">
        <v>566.70000000000005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寒川 東次郎</cp:lastModifiedBy>
  <cp:lastPrinted>2025-02-05T23:48:34Z</cp:lastPrinted>
  <dcterms:created xsi:type="dcterms:W3CDTF">2024-12-19T01:06:45Z</dcterms:created>
  <dcterms:modified xsi:type="dcterms:W3CDTF">2025-02-07T07:34:10Z</dcterms:modified>
  <cp:category/>
</cp:coreProperties>
</file>